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629"/>
  <workbookPr defaultThemeVersion="124226"/>
  <mc:AlternateContent xmlns:mc="http://schemas.openxmlformats.org/markup-compatibility/2006">
    <mc:Choice Requires="x15">
      <x15ac:absPath xmlns:x15ac="http://schemas.microsoft.com/office/spreadsheetml/2010/11/ac" url="D:\Proyectos\Valuaciones Ochoa\"/>
    </mc:Choice>
  </mc:AlternateContent>
  <xr:revisionPtr revIDLastSave="0" documentId="13_ncr:1_{9C6CDFD0-BF67-44C0-BB03-2E8AFBF7412F}" xr6:coauthVersionLast="43" xr6:coauthVersionMax="43" xr10:uidLastSave="{00000000-0000-0000-0000-000000000000}"/>
  <bookViews>
    <workbookView xWindow="-108" yWindow="-108" windowWidth="23256" windowHeight="12576" xr2:uid="{00000000-000D-0000-FFFF-FFFF00000000}"/>
  </bookViews>
  <sheets>
    <sheet name="VALUACION" sheetId="1" r:id="rId1"/>
    <sheet name="FOTOGRAFIAS" sheetId="2" r:id="rId2"/>
    <sheet name="Hoja1" sheetId="3" r:id="rId3"/>
  </sheets>
  <definedNames>
    <definedName name="_xlnm.Print_Area" localSheetId="1">FOTOGRAFIAS!$A$1:$J$128</definedName>
    <definedName name="_xlnm.Print_Area" localSheetId="0">VALUACION!$A$1:$G$701</definedName>
  </definedNames>
  <calcPr calcId="181029"/>
  <extLs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D56" i="1" l="1"/>
  <c r="C499" i="1" l="1"/>
  <c r="F299" i="1" l="1"/>
  <c r="C16" i="1" l="1"/>
  <c r="D397" i="1" l="1"/>
  <c r="C14" i="1" l="1"/>
  <c r="F497" i="1" l="1"/>
  <c r="C9" i="1" l="1"/>
  <c r="G139" i="1" l="1"/>
  <c r="C15" i="1" l="1"/>
  <c r="F293" i="1" l="1"/>
  <c r="G497" i="1" l="1"/>
  <c r="F290" i="1"/>
  <c r="G349" i="1" l="1"/>
  <c r="F292" i="1" l="1"/>
  <c r="G498" i="1" l="1"/>
  <c r="C519" i="1" l="1"/>
  <c r="G348" i="1"/>
  <c r="D383" i="1"/>
  <c r="E383" i="1"/>
  <c r="C500" i="1" l="1"/>
  <c r="E397" i="1"/>
  <c r="F383" i="1"/>
  <c r="G383" i="1" s="1"/>
  <c r="G385" i="1" s="1"/>
  <c r="F385" i="1" l="1"/>
  <c r="G146" i="1"/>
  <c r="D93" i="1"/>
  <c r="F498" i="1" l="1"/>
  <c r="G501" i="1" s="1"/>
  <c r="G499" i="1" l="1"/>
  <c r="F499" i="1"/>
  <c r="G127" i="1"/>
  <c r="D399" i="1" s="1"/>
  <c r="G500" i="1" l="1"/>
  <c r="H499" i="1"/>
  <c r="D400" i="1"/>
  <c r="G507" i="1"/>
  <c r="D481" i="1" l="1"/>
  <c r="D463" i="1"/>
  <c r="D447" i="1"/>
  <c r="D449" i="1" s="1"/>
  <c r="D430" i="1"/>
  <c r="G157" i="1"/>
  <c r="D450" i="1" l="1"/>
  <c r="D451" i="1" s="1"/>
  <c r="D453" i="1" s="1"/>
  <c r="D466" i="1"/>
  <c r="D467" i="1" s="1"/>
  <c r="G163" i="1"/>
  <c r="C10" i="1"/>
  <c r="D468" i="1" l="1"/>
  <c r="D470" i="1" s="1"/>
  <c r="D483" i="1"/>
  <c r="D414" i="1"/>
  <c r="E414" i="1" l="1"/>
  <c r="D416" i="1"/>
  <c r="G516" i="1" s="1"/>
  <c r="D484" i="1"/>
  <c r="D485" i="1" s="1"/>
  <c r="D487" i="1" s="1"/>
  <c r="D417" i="1" l="1"/>
  <c r="D418" i="1" s="1"/>
  <c r="D420" i="1" s="1"/>
  <c r="G420" i="1" s="1"/>
  <c r="G6" i="1"/>
  <c r="G17" i="1" l="1"/>
  <c r="E17" i="1"/>
  <c r="C571" i="1" l="1"/>
  <c r="C568" i="1"/>
  <c r="C567" i="1"/>
  <c r="C566" i="1"/>
  <c r="C17" i="1" l="1"/>
  <c r="D251" i="1" l="1"/>
  <c r="E42" i="1" l="1"/>
  <c r="D432" i="1"/>
  <c r="F301" i="1"/>
  <c r="D433" i="1" l="1"/>
  <c r="D434" i="1" s="1"/>
  <c r="D436" i="1" s="1"/>
  <c r="D401" i="1"/>
  <c r="D403" i="1" s="1"/>
  <c r="G403" i="1" s="1"/>
  <c r="C11" i="1"/>
  <c r="G7" i="1"/>
  <c r="G489" i="1" l="1"/>
  <c r="F516" i="1"/>
  <c r="G506" i="1" l="1"/>
  <c r="G491" i="1"/>
  <c r="F506" i="1"/>
  <c r="G50" i="1"/>
  <c r="C52" i="1"/>
  <c r="G51" i="1"/>
  <c r="C51" i="1"/>
  <c r="E41" i="1" l="1"/>
  <c r="D328" i="1" l="1"/>
  <c r="D329" i="1" s="1"/>
  <c r="C53" i="1" l="1"/>
  <c r="F48" i="1" l="1"/>
  <c r="G48" i="1"/>
  <c r="F42" i="1"/>
  <c r="G42" i="1"/>
  <c r="G43" i="1" l="1"/>
  <c r="I43" i="1" s="1"/>
  <c r="F507" i="1"/>
  <c r="H507" i="1" s="1"/>
  <c r="J44" i="1" l="1"/>
  <c r="F43" i="1"/>
  <c r="I44" i="1" s="1"/>
  <c r="D59" i="1"/>
  <c r="D257" i="1"/>
  <c r="G505" i="1"/>
  <c r="G508" i="1" s="1"/>
  <c r="G41" i="1" l="1"/>
  <c r="G44" i="1" s="1"/>
  <c r="F505" i="1"/>
  <c r="F508" i="1" s="1"/>
  <c r="F510" i="1" s="1"/>
  <c r="G510" i="1" l="1"/>
  <c r="F41" i="1"/>
  <c r="F44" i="1" s="1"/>
  <c r="F46" i="1" l="1"/>
  <c r="G46" i="1" l="1"/>
</calcChain>
</file>

<file path=xl/sharedStrings.xml><?xml version="1.0" encoding="utf-8"?>
<sst xmlns="http://schemas.openxmlformats.org/spreadsheetml/2006/main" count="701" uniqueCount="431">
  <si>
    <t xml:space="preserve">  </t>
  </si>
  <si>
    <t xml:space="preserve">UBICACIÓN: </t>
  </si>
  <si>
    <t>Distrito</t>
  </si>
  <si>
    <t xml:space="preserve">Provincia </t>
  </si>
  <si>
    <t>Departamento</t>
  </si>
  <si>
    <t>VALOR COMERCIAL  DEL INMUEBLE</t>
  </si>
  <si>
    <t>PERITO RESPONSABLE:</t>
  </si>
  <si>
    <t>OBSERVACIONES</t>
  </si>
  <si>
    <t>FECHA:</t>
  </si>
  <si>
    <t>3.01  Zonificación</t>
  </si>
  <si>
    <t xml:space="preserve"> Se ha realizado una visita de inspección de campo y a la vez el entorno del predio, para determinar valores comerciales de compra y venta de inmuebles con características similares.</t>
  </si>
  <si>
    <t xml:space="preserve"> El trabajo que se realiza en concordancia a lo establecido por las normas vigentes del SBS y el Reglamento General de Tasaciones del Perú.</t>
  </si>
  <si>
    <t xml:space="preserve"> Se consideró una investigación en el entorno del inmueble durante la inspección, revisión de avisos económicos y la base de datos del perito.</t>
  </si>
  <si>
    <t xml:space="preserve">Distancia </t>
  </si>
  <si>
    <t>Fecha</t>
  </si>
  <si>
    <t xml:space="preserve"> Para el caso de la realización del inmueble de acuerdo a lo establecido por la Resolución SBS N° 11356-2008   </t>
  </si>
  <si>
    <t xml:space="preserve"> La factibilidad de realización se realiza según la siguiente ponderación:</t>
  </si>
  <si>
    <t>Criterios</t>
  </si>
  <si>
    <t>Ponderación (1 a 5 )</t>
  </si>
  <si>
    <t>1. Características de Predio</t>
  </si>
  <si>
    <t>2. Áreas del predio</t>
  </si>
  <si>
    <t>3. Ubicación del Predio</t>
  </si>
  <si>
    <t>4. Servicios del Predio</t>
  </si>
  <si>
    <t>Total Puntaje</t>
  </si>
  <si>
    <t>Porcentaje</t>
  </si>
  <si>
    <t>Tipo de Garantía</t>
  </si>
  <si>
    <t>El análisis efectuado nos permite indicar que las apreciaciones son las más razonables para determinar el valor del bien.</t>
  </si>
  <si>
    <t>Obras complementarias</t>
  </si>
  <si>
    <t>Con la siguiente documentación proporcionada por el cliente, el perito que suscribe elaboro el  presente informe.</t>
  </si>
  <si>
    <t>Nombre</t>
  </si>
  <si>
    <t>Título de propiedad o derechos</t>
  </si>
  <si>
    <t>Certificado de dominio, gravámenes</t>
  </si>
  <si>
    <t>Memoria descriptiva</t>
  </si>
  <si>
    <t xml:space="preserve">1.01 Objeto de Valuación:   </t>
  </si>
  <si>
    <t xml:space="preserve">1.02 Propietarios: </t>
  </si>
  <si>
    <t xml:space="preserve">Partida N°/ Ficha N° </t>
  </si>
  <si>
    <t>El predio está inscrito en la Oficina Registral de :</t>
  </si>
  <si>
    <t>Agua :</t>
  </si>
  <si>
    <t>Energía Eléctrica :</t>
  </si>
  <si>
    <t>3.- Valor de las Obras Complementarias (VOC)</t>
  </si>
  <si>
    <t xml:space="preserve"> La presente  valuación se ha efectuado con total independencia, aplicada un criterio prudente y conservador en la determinación del valor.</t>
  </si>
  <si>
    <t>En la determinación del valor se aplicaron las normas vigentes reconocidas por la S.B.S y el Reglamento Nacional de Tasaciones del Perú.</t>
  </si>
  <si>
    <t xml:space="preserve">Profesión </t>
  </si>
  <si>
    <t>Habilitación:</t>
  </si>
  <si>
    <t>Vigente</t>
  </si>
  <si>
    <t>Arquitecto</t>
  </si>
  <si>
    <t>CAP:</t>
  </si>
  <si>
    <t>Cynthia Flor Ochoa Pino</t>
  </si>
  <si>
    <t>US$</t>
  </si>
  <si>
    <t>Valor de edificaciones</t>
  </si>
  <si>
    <t>CAP: 12452</t>
  </si>
  <si>
    <t>m2</t>
  </si>
  <si>
    <t>Techos</t>
  </si>
  <si>
    <t>Puertas y ventanas</t>
  </si>
  <si>
    <t>Revestimiento</t>
  </si>
  <si>
    <t xml:space="preserve">Pisos </t>
  </si>
  <si>
    <t>SS.HH</t>
  </si>
  <si>
    <t>Dirección</t>
  </si>
  <si>
    <t>Terreno $</t>
  </si>
  <si>
    <t>Valor comercial del terreno investigado (promedio): en soles</t>
  </si>
  <si>
    <t>$</t>
  </si>
  <si>
    <t>S/.</t>
  </si>
  <si>
    <t>PANEL FOTOGRAFICO</t>
  </si>
  <si>
    <t>Oficina Registral Abancay</t>
  </si>
  <si>
    <t xml:space="preserve">Fecha: </t>
  </si>
  <si>
    <t>Inmueble:</t>
  </si>
  <si>
    <t>ml</t>
  </si>
  <si>
    <t xml:space="preserve">3.06 Descripción del Predio: </t>
  </si>
  <si>
    <t>Muros y Columnas</t>
  </si>
  <si>
    <t>Sistema constructivo</t>
  </si>
  <si>
    <t>1.- Valor del Terreno (VT)</t>
  </si>
  <si>
    <t>2.- Valor de la Edificación (VE)</t>
  </si>
  <si>
    <t>VCP = VT + VE + VOC</t>
  </si>
  <si>
    <t xml:space="preserve">Otros </t>
  </si>
  <si>
    <t>Muros y columnas</t>
  </si>
  <si>
    <t>Pisos</t>
  </si>
  <si>
    <t xml:space="preserve">Baños </t>
  </si>
  <si>
    <t>Instalac. Elec. y Sanit.</t>
  </si>
  <si>
    <t>Categ</t>
  </si>
  <si>
    <t>Sub total</t>
  </si>
  <si>
    <t>Valor /m2</t>
  </si>
  <si>
    <t>VT S/.</t>
  </si>
  <si>
    <t xml:space="preserve"> El valor comercial se obtiene multiplicando el valor comercial investigado se rige la oferta y la demanda del  mercado con criterio prudente y conservador. Rs. S.B.S. N° 11356-2008.</t>
  </si>
  <si>
    <t>Depreciación (DP)</t>
  </si>
  <si>
    <t>Valor del Terreno</t>
  </si>
  <si>
    <t>VALOR DE RECONSTRUCCION DE LA EDIFICACION</t>
  </si>
  <si>
    <t>VALOR NETO DE REALIZACION (VNR)</t>
  </si>
  <si>
    <t>Telefono</t>
  </si>
  <si>
    <t>Valor comercial del terreno investigado (promedio): en dolares</t>
  </si>
  <si>
    <t>Precio Unit S/.</t>
  </si>
  <si>
    <t>VC S/.</t>
  </si>
  <si>
    <t>VE   S/. =</t>
  </si>
  <si>
    <t>Valor de la construcción</t>
  </si>
  <si>
    <t>Propietario</t>
  </si>
  <si>
    <t>VALUACIÓN DE INMUEBLE</t>
  </si>
  <si>
    <t>Inst. eléctricas y sanitarias</t>
  </si>
  <si>
    <t>No cuenta con servidumbre para con las propiedades vecinas</t>
  </si>
  <si>
    <t>La valuación es para determinar el valor comercial del predio.</t>
  </si>
  <si>
    <t>INFORME DE VALUACIÓN</t>
  </si>
  <si>
    <t>VALOR ESTIMADO DE RECONSTRUCCIÓN</t>
  </si>
  <si>
    <t>Entidad Financiera  :</t>
  </si>
  <si>
    <t>Solicitante               :</t>
  </si>
  <si>
    <t>Propietarios            :</t>
  </si>
  <si>
    <t xml:space="preserve">1.03 Solicitante   : </t>
  </si>
  <si>
    <t xml:space="preserve">1.04 Entidad Financ.  : </t>
  </si>
  <si>
    <t>3.05 Ocupación - Uso:</t>
  </si>
  <si>
    <t>VT =</t>
  </si>
  <si>
    <t>(*)Prop. Exclusiva</t>
  </si>
  <si>
    <t>18.00 VALOR COMERCIAL DEL PRECIO (VCP)</t>
  </si>
  <si>
    <t>CROQUIS DE UBICACIÓN</t>
  </si>
  <si>
    <t>AREA (m2)</t>
  </si>
  <si>
    <t xml:space="preserve">REFERENCIA:   Valuación Comercial de inmueble   </t>
  </si>
  <si>
    <t>Registral</t>
  </si>
  <si>
    <t>Autoavalúo</t>
  </si>
  <si>
    <t>RESUMEN DE VALUACION</t>
  </si>
  <si>
    <t>DESCRIPCION</t>
  </si>
  <si>
    <t>VALOR EN US$</t>
  </si>
  <si>
    <t>VALOR EN S/.</t>
  </si>
  <si>
    <t>3.03 Terreno:</t>
  </si>
  <si>
    <t>Area:</t>
  </si>
  <si>
    <t>Perímetro:</t>
  </si>
  <si>
    <t>3.4. Edificación:</t>
  </si>
  <si>
    <t>Planos de ubicación, distribución</t>
  </si>
  <si>
    <t>DECLARATORIA DE FABRICA</t>
  </si>
  <si>
    <t>CARGAS Y GRAVAMENES</t>
  </si>
  <si>
    <t>USO/ OCUPACION:</t>
  </si>
  <si>
    <t xml:space="preserve">Porcentaje </t>
  </si>
  <si>
    <t>TIPO DE GARANTIA:</t>
  </si>
  <si>
    <t>AREA CONSTRUIDA (m2)</t>
  </si>
  <si>
    <t>NIVEL</t>
  </si>
  <si>
    <t>DISTRIBUCION DE AMBIENTES</t>
  </si>
  <si>
    <t>Estado de Conservación</t>
  </si>
  <si>
    <t>Antigüedad</t>
  </si>
  <si>
    <t xml:space="preserve">Total </t>
  </si>
  <si>
    <t>3.08 Servidumbre</t>
  </si>
  <si>
    <t>3.09 Declaratoria de Fabrica</t>
  </si>
  <si>
    <t>17.00  SUSTENTO</t>
  </si>
  <si>
    <t>No hubo ninguna objeción para efectuar la evaluación y valuación del inmueble</t>
  </si>
  <si>
    <t>No cuenta con póliza de seguros</t>
  </si>
  <si>
    <t>4.00 ANALISIS DEL MEJOR Y MÁS INTENSIVO USOS POSIBLE DEL BIEN</t>
  </si>
  <si>
    <t>5.00 ALCANCES Y LIMITACIONES DEL TRABAJO EFECTUADO</t>
  </si>
  <si>
    <t>6.00 FECHA DE ASIGNACIÓN DEL VALOR</t>
  </si>
  <si>
    <t>7.00 POLIZA DE SEGUROS</t>
  </si>
  <si>
    <t xml:space="preserve">8.00 INSPECCIÓN OCULAR DEL BIEN </t>
  </si>
  <si>
    <t>9.00 GRAVÁMENES</t>
  </si>
  <si>
    <t>10.00 DATOS LEGALES</t>
  </si>
  <si>
    <t>11.00 CÓDIGO DE SUMINISTROS.</t>
  </si>
  <si>
    <t>12.00 BASES PARA SU DESARROLLO.</t>
  </si>
  <si>
    <t>13.00 METODOLOGÍA UTILIZADA.</t>
  </si>
  <si>
    <t>14.00 INVESTIGACIÓN Y VALORES COMERCIALES DE REFERENCIA.</t>
  </si>
  <si>
    <t>15.00 FACTIBILIDAD DE REALIZACION Y CLASE DE GARANTÍA</t>
  </si>
  <si>
    <t>Area m2</t>
  </si>
  <si>
    <t>Valor ($)/m2</t>
  </si>
  <si>
    <t>VT US$</t>
  </si>
  <si>
    <t xml:space="preserve"> --</t>
  </si>
  <si>
    <t>Valor Estimado de Reconstrucción de la Edificación (VER)</t>
  </si>
  <si>
    <t xml:space="preserve">VALOR COMERCIAL DEL PREDIO (VCP)  </t>
  </si>
  <si>
    <t xml:space="preserve"> VALOR NETO DE REALIZACIÓN (VNR)</t>
  </si>
  <si>
    <t>(VT)</t>
  </si>
  <si>
    <t>(VE)</t>
  </si>
  <si>
    <t>(VOC)</t>
  </si>
  <si>
    <t>(VCI)</t>
  </si>
  <si>
    <t>TIPO DE CAMBIO S/.</t>
  </si>
  <si>
    <t>Tipo de Cambio  S/.</t>
  </si>
  <si>
    <t>SINTESIS DE LA VALUACIÓN</t>
  </si>
  <si>
    <t>VE  S/. =</t>
  </si>
  <si>
    <t xml:space="preserve"> RESUMEN DE</t>
  </si>
  <si>
    <t>Arq. Cynthia F. Ochoa Pino</t>
  </si>
  <si>
    <t>El VER se estima considerado el VE + VOC (sin depreciación)</t>
  </si>
  <si>
    <t>Garantía Hipotec. Preferida</t>
  </si>
  <si>
    <t>Tomo</t>
  </si>
  <si>
    <t>Foja</t>
  </si>
  <si>
    <t>3.02 Linderos</t>
  </si>
  <si>
    <t>3.07 Fábrica- Especificaciones técnicas</t>
  </si>
  <si>
    <t>PORCENTAJE</t>
  </si>
  <si>
    <t>ABANCAY</t>
  </si>
  <si>
    <t>APURIMAC</t>
  </si>
  <si>
    <t xml:space="preserve"> </t>
  </si>
  <si>
    <t>No cuenta con edificaciones inscritas.</t>
  </si>
  <si>
    <t>AÑOS</t>
  </si>
  <si>
    <t>VALOR PROMEDIO $</t>
  </si>
  <si>
    <t>CURAHUASI</t>
  </si>
  <si>
    <t>DEL TIPO DE GARANTIA</t>
  </si>
  <si>
    <t>Abancay, 19 de Diciembre del 2012.</t>
  </si>
  <si>
    <t>El uso predominantemente comercial, 01 tienda de abarrotes hacia la fachada, almacenes de tara, hospedaje al interior y vivienda.</t>
  </si>
  <si>
    <t>Se trata de un terreno predominantemente regular de 813.58 m2 con un frontis de 19.99 ml, que supera largamente  la longitud mínima para un frontis de lote que es de 6 m. de acuerdo al RNE. Lo cual significa que tiene un incremento porcentual sobre el valor promedio del terreno en la zona.</t>
  </si>
  <si>
    <t xml:space="preserve">cuenta con servicios de agua, luz, desague, cable (telefonico, Internet), con 2 tanques de agua, panel solar, ducha caliente. La via de acceso es de pavimento rígido.. La tendencia de los valores de mercado en esta zona comercial es creciente. </t>
  </si>
  <si>
    <t xml:space="preserve"> La Edificacion esta compuesta con 3 bloques de  adobe de dos niveles, dos bloques de un nivel de adobe, y dos pequeños de concreto de dos niveles. Con una antigüedad aproxinada de 20 a 25 años, en regular estado de conservación.  Con 40 habitaciones con baño propio 5 y 8 baños compartidos por cada bloque. Cuenta con dos patios con piso  de cemento pulido coloreado.</t>
  </si>
  <si>
    <t>USO</t>
  </si>
  <si>
    <t>SERVICIOS BASICOS</t>
  </si>
  <si>
    <t>DESCRIPCION DE LAS EDIFICACIONES</t>
  </si>
  <si>
    <t>DE LA UBICACIÓN</t>
  </si>
  <si>
    <t>DEL TERRENO</t>
  </si>
  <si>
    <t xml:space="preserve">MEMEORIA DESCRIPTIVA </t>
  </si>
  <si>
    <t>BLOQUE 1</t>
  </si>
  <si>
    <t xml:space="preserve">PRIMER NIVEL  </t>
  </si>
  <si>
    <t xml:space="preserve">VOC S/. </t>
  </si>
  <si>
    <t>VALOR COMPLEMENTARIO</t>
  </si>
  <si>
    <t>SEGUNDO NIVEL</t>
  </si>
  <si>
    <t>Se concidera obras complementarias de uso por el (10%) del valor de la inmobiliaria de uso exclusivo.</t>
  </si>
  <si>
    <t>F</t>
  </si>
  <si>
    <t>NINGUNO</t>
  </si>
  <si>
    <t>Concreto armado</t>
  </si>
  <si>
    <t>Aligerado de concreto armado</t>
  </si>
  <si>
    <t>C</t>
  </si>
  <si>
    <t>TERCER NIVEL</t>
  </si>
  <si>
    <t>BLOQUE 2</t>
  </si>
  <si>
    <t>D</t>
  </si>
  <si>
    <t>E</t>
  </si>
  <si>
    <t>Cemento bruñado, coloreado</t>
  </si>
  <si>
    <t>Agua fria, corriente monófasico.</t>
  </si>
  <si>
    <t>PRIMER NIVEL</t>
  </si>
  <si>
    <t>Aporticado</t>
  </si>
  <si>
    <t>SIN INFORMACIÓN</t>
  </si>
  <si>
    <t>*</t>
  </si>
  <si>
    <t xml:space="preserve">CONSTITUYE GARANTIA HIPOTECARIA 80 % DEL  (VCI)   </t>
  </si>
  <si>
    <t xml:space="preserve">REGISTRAL </t>
  </si>
  <si>
    <t>SIN INFORMACION</t>
  </si>
  <si>
    <t>TAMBURCO</t>
  </si>
  <si>
    <t>POR EL FRENTE :</t>
  </si>
  <si>
    <t>POR LA DERECHA ENTRANDO :</t>
  </si>
  <si>
    <t>POR LA IZQUIERDO ENTRANDO :</t>
  </si>
  <si>
    <t>POR EL FONDO :</t>
  </si>
  <si>
    <t>Av. Arco - Tamburco</t>
  </si>
  <si>
    <t>BLOQUE 3</t>
  </si>
  <si>
    <t>BLOQUE 4</t>
  </si>
  <si>
    <t>BLOQUE 5</t>
  </si>
  <si>
    <t>BUENO</t>
  </si>
  <si>
    <t>CUARTO NIVEL</t>
  </si>
  <si>
    <t>QUINTO NIVEL</t>
  </si>
  <si>
    <t>H</t>
  </si>
  <si>
    <t>G</t>
  </si>
  <si>
    <t xml:space="preserve"> - </t>
  </si>
  <si>
    <t>COSTO S/.</t>
  </si>
  <si>
    <t>TOTAL S/.</t>
  </si>
  <si>
    <t xml:space="preserve">Muro perimetrico de concreto armado </t>
  </si>
  <si>
    <t>Loza, patio de maniobras</t>
  </si>
  <si>
    <t>4 cuadras</t>
  </si>
  <si>
    <t>Ceramico nacional de color</t>
  </si>
  <si>
    <t>Sin Aparatos sanitarios</t>
  </si>
  <si>
    <t>Depreciación</t>
  </si>
  <si>
    <t>Madera corriente</t>
  </si>
  <si>
    <t>Solicitante                :</t>
  </si>
  <si>
    <t>Propietarios             :</t>
  </si>
  <si>
    <t>CENTROIDE ESTE :</t>
  </si>
  <si>
    <t>CENTROIDE NORTE :</t>
  </si>
  <si>
    <t>UNIDAD CATASTRAL :</t>
  </si>
  <si>
    <t>004735</t>
  </si>
  <si>
    <t>CODIGO CATASTRAL :</t>
  </si>
  <si>
    <t>8_7258490_004735</t>
  </si>
  <si>
    <t xml:space="preserve">SEGUNDO NIVEL  </t>
  </si>
  <si>
    <t>ALMACEN, GARAJE, PATIO</t>
  </si>
  <si>
    <t>EN PROCESO DE CONSTRUCCIÓN</t>
  </si>
  <si>
    <t xml:space="preserve"> -</t>
  </si>
  <si>
    <t>ALMACEN, AREA DE MOLIDOS, EMBASADO, ESCALERA</t>
  </si>
  <si>
    <t>HABITACIONES, SALA (HALL), SS.HH, CAJA DE ESCALERAS</t>
  </si>
  <si>
    <t>Falso Piso de concreto</t>
  </si>
  <si>
    <t>Sin Puertas ni ventanas</t>
  </si>
  <si>
    <t>Cemento Frotachado</t>
  </si>
  <si>
    <t>Falso piso</t>
  </si>
  <si>
    <t>Fierro, vidrio transparente</t>
  </si>
  <si>
    <t>Frotachado, pintura lavable.</t>
  </si>
  <si>
    <t>Sin aparato sanitario</t>
  </si>
  <si>
    <t>Agua fria, corriente trifásica empotrado.</t>
  </si>
  <si>
    <t>Aligerado de concreto armado.</t>
  </si>
  <si>
    <t>Fierro, interior madera contraplacadas vidrio transparente tratado</t>
  </si>
  <si>
    <t>Frotachado, pintura lavable</t>
  </si>
  <si>
    <t>1° nivel Cemento bruñado coloreado, 2° nivel mayolica nacional de color.</t>
  </si>
  <si>
    <t>Agua fria, corriente trifásico empotrado.</t>
  </si>
  <si>
    <t>Calamina metalica, sobre vigueria de metal.</t>
  </si>
  <si>
    <t>Via de Evitamiento cruce Leonpampa</t>
  </si>
  <si>
    <t>Sr. Monzon</t>
  </si>
  <si>
    <t>953495267 - 959780641 - 983955333</t>
  </si>
  <si>
    <t>VCP = VCT + VE + VOC</t>
  </si>
  <si>
    <t>Formula:</t>
  </si>
  <si>
    <t>VCT = S*VCU</t>
  </si>
  <si>
    <t>Donde:</t>
  </si>
  <si>
    <r>
      <t xml:space="preserve">S =       </t>
    </r>
    <r>
      <rPr>
        <sz val="12"/>
        <color theme="1"/>
        <rFont val="Arial"/>
        <family val="2"/>
      </rPr>
      <t xml:space="preserve"> Area Total</t>
    </r>
  </si>
  <si>
    <r>
      <t xml:space="preserve">VCU =   </t>
    </r>
    <r>
      <rPr>
        <sz val="12"/>
        <color theme="1"/>
        <rFont val="Arial"/>
        <family val="2"/>
      </rPr>
      <t>Valor Comercial Unitario</t>
    </r>
  </si>
  <si>
    <r>
      <t xml:space="preserve">VCT =    </t>
    </r>
    <r>
      <rPr>
        <sz val="12"/>
        <color theme="1"/>
        <rFont val="Arial"/>
        <family val="2"/>
      </rPr>
      <t>Valor Comercial del Terreno.</t>
    </r>
  </si>
  <si>
    <t>19. VALOR COMERCIAL DE LA EDIFICACION</t>
  </si>
  <si>
    <t>Se obtiene a través de la aplicación de la siguiente fórmula:</t>
  </si>
  <si>
    <t>VSN = Σ(At x VUAt) +  Σ (metr.oc x VUOC) +  Σ (metr.if x VUIF)</t>
  </si>
  <si>
    <t xml:space="preserve">Donde: </t>
  </si>
  <si>
    <r>
      <t xml:space="preserve">VSN = </t>
    </r>
    <r>
      <rPr>
        <sz val="12"/>
        <color theme="1"/>
        <rFont val="Arial"/>
        <family val="2"/>
      </rPr>
      <t>Valor similar nuevo.</t>
    </r>
  </si>
  <si>
    <r>
      <t xml:space="preserve">At = </t>
    </r>
    <r>
      <rPr>
        <sz val="12"/>
        <color theme="1"/>
        <rFont val="Arial"/>
        <family val="2"/>
      </rPr>
      <t>Ärea techada.</t>
    </r>
  </si>
  <si>
    <r>
      <t xml:space="preserve">VUAT = </t>
    </r>
    <r>
      <rPr>
        <sz val="12"/>
        <color theme="1"/>
        <rFont val="Arial"/>
        <family val="2"/>
      </rPr>
      <t>Valor Unitario del área techada.</t>
    </r>
  </si>
  <si>
    <r>
      <t xml:space="preserve">metr.oc = </t>
    </r>
    <r>
      <rPr>
        <sz val="12"/>
        <color theme="1"/>
        <rFont val="Arial"/>
        <family val="2"/>
      </rPr>
      <t>Metrado de las obras complementarias.</t>
    </r>
  </si>
  <si>
    <r>
      <t xml:space="preserve">VUOC = </t>
    </r>
    <r>
      <rPr>
        <sz val="12"/>
        <color theme="1"/>
        <rFont val="Arial"/>
        <family val="2"/>
      </rPr>
      <t>Valor unitario de las obras complementarias.</t>
    </r>
  </si>
  <si>
    <r>
      <t xml:space="preserve">metr.if = </t>
    </r>
    <r>
      <rPr>
        <sz val="12"/>
        <color theme="1"/>
        <rFont val="Arial"/>
        <family val="2"/>
      </rPr>
      <t>Metrado de las instalaciones fijas y permanentes.</t>
    </r>
  </si>
  <si>
    <r>
      <t xml:space="preserve">VUIF = </t>
    </r>
    <r>
      <rPr>
        <sz val="12"/>
        <color theme="1"/>
        <rFont val="Arial"/>
        <family val="2"/>
      </rPr>
      <t>Valor unitario de las instalaciones fijas y permanentes.</t>
    </r>
  </si>
  <si>
    <t>Depreciación:</t>
  </si>
  <si>
    <t>Formula: D = (P / 100) x VSN</t>
  </si>
  <si>
    <r>
      <t xml:space="preserve">D = </t>
    </r>
    <r>
      <rPr>
        <sz val="12"/>
        <color theme="1"/>
        <rFont val="Arial"/>
        <family val="2"/>
      </rPr>
      <t>Depreciación de la Edificación</t>
    </r>
  </si>
  <si>
    <r>
      <t xml:space="preserve">P = </t>
    </r>
    <r>
      <rPr>
        <sz val="12"/>
        <color theme="1"/>
        <rFont val="Arial"/>
        <family val="2"/>
      </rPr>
      <t>Porcentaje de depreciación</t>
    </r>
  </si>
  <si>
    <r>
      <t xml:space="preserve">VSN = </t>
    </r>
    <r>
      <rPr>
        <sz val="12"/>
        <color theme="1"/>
        <rFont val="Arial"/>
        <family val="2"/>
      </rPr>
      <t>Valor similar Nuevo</t>
    </r>
  </si>
  <si>
    <t>19.1 Valor del terreno (VT)</t>
  </si>
  <si>
    <t xml:space="preserve">19.2 Valor de la Edificación (VE) </t>
  </si>
  <si>
    <t>19.3 Valor de las Obras Complementarias (VOC)</t>
  </si>
  <si>
    <t>20.00 DECLARACION DE INDEPENDENCIA DE CRITERIO</t>
  </si>
  <si>
    <t>21.00  RECONOCIMIENTO DE NORMAS APLICABLES</t>
  </si>
  <si>
    <t>22.00 VIGENCIA DE LA VALUACIÓN</t>
  </si>
  <si>
    <t>23.00 OBSERVACIONES</t>
  </si>
  <si>
    <t>B</t>
  </si>
  <si>
    <t>I</t>
  </si>
  <si>
    <t>TOTAL SIN DEPRECIACIÓN S/.</t>
  </si>
  <si>
    <t>.</t>
  </si>
  <si>
    <t>URBANO</t>
  </si>
  <si>
    <t>INSITU</t>
  </si>
  <si>
    <r>
      <rPr>
        <b/>
        <sz val="12"/>
        <rFont val="Arial"/>
        <family val="2"/>
      </rPr>
      <t xml:space="preserve">A)  </t>
    </r>
    <r>
      <rPr>
        <b/>
        <u/>
        <sz val="12"/>
        <rFont val="Arial"/>
        <family val="2"/>
      </rPr>
      <t xml:space="preserve"> DATOS GENERALES</t>
    </r>
  </si>
  <si>
    <t>1.0   INSTRUCCIONES RECIBIDAS</t>
  </si>
  <si>
    <r>
      <t>Determinar el valor comercial y el de realización en el mercado del inmueble</t>
    </r>
    <r>
      <rPr>
        <b/>
        <sz val="12"/>
        <rFont val="Arial"/>
        <family val="2"/>
      </rPr>
      <t xml:space="preserve"> URBANO</t>
    </r>
    <r>
      <rPr>
        <sz val="12"/>
        <rFont val="Arial"/>
        <family val="2"/>
      </rPr>
      <t xml:space="preserve"> de acuerdo a la Rs. S.B.S. N° 11356 -2008, R.M.  Nº 172-2016 -VIVIENDA</t>
    </r>
  </si>
  <si>
    <t>2.0   UBICACIÓN</t>
  </si>
  <si>
    <t xml:space="preserve">3.0   DESCRIPCION DETALLADA     </t>
  </si>
  <si>
    <r>
      <t xml:space="preserve"> </t>
    </r>
    <r>
      <rPr>
        <sz val="12"/>
        <color rgb="FF000000"/>
        <rFont val="Arial"/>
        <family val="2"/>
      </rPr>
      <t xml:space="preserve">Dado su ubicación, dimensiones y características constructivas el inmueble se puede utilizar como:  </t>
    </r>
  </si>
  <si>
    <r>
      <t xml:space="preserve">B)     </t>
    </r>
    <r>
      <rPr>
        <b/>
        <u/>
        <sz val="12"/>
        <color rgb="FF000000"/>
        <rFont val="Arial"/>
        <family val="2"/>
      </rPr>
      <t>VERIFICACIONES EFECTUADAS</t>
    </r>
  </si>
  <si>
    <r>
      <t xml:space="preserve">C)      </t>
    </r>
    <r>
      <rPr>
        <b/>
        <u/>
        <sz val="12"/>
        <color rgb="FF000000"/>
        <rFont val="Arial"/>
        <family val="2"/>
      </rPr>
      <t>METODOLOGÍA APLICADA</t>
    </r>
  </si>
  <si>
    <r>
      <t xml:space="preserve"> </t>
    </r>
    <r>
      <rPr>
        <b/>
        <sz val="12"/>
        <color rgb="FF000000"/>
        <rFont val="Arial"/>
        <family val="2"/>
      </rPr>
      <t>16.00 DEDUCCIONES APLICADAS</t>
    </r>
  </si>
  <si>
    <r>
      <t xml:space="preserve">D)     </t>
    </r>
    <r>
      <rPr>
        <b/>
        <u/>
        <sz val="12"/>
        <color rgb="FF000000"/>
        <rFont val="Arial"/>
        <family val="2"/>
      </rPr>
      <t>CALCULOS EFECTUADOS</t>
    </r>
  </si>
  <si>
    <r>
      <t xml:space="preserve">E)     </t>
    </r>
    <r>
      <rPr>
        <b/>
        <u/>
        <sz val="12"/>
        <color rgb="FF000000"/>
        <rFont val="Arial"/>
        <family val="2"/>
      </rPr>
      <t>OPINIÓN INTEGRAL DEL PERITO VALUADOR</t>
    </r>
  </si>
  <si>
    <r>
      <t xml:space="preserve"> </t>
    </r>
    <r>
      <rPr>
        <sz val="12"/>
        <rFont val="Arial"/>
        <family val="2"/>
      </rPr>
      <t>Si no varían las edificaciones del mercado, así como no se surgir imponderables la valuación tiene una vigencia de: 90 días.</t>
    </r>
  </si>
  <si>
    <r>
      <t xml:space="preserve">El Predio se encuentra ubicado la zona </t>
    </r>
    <r>
      <rPr>
        <b/>
        <sz val="12"/>
        <color rgb="FF000000"/>
        <rFont val="Arial"/>
        <family val="2"/>
      </rPr>
      <t>URBANA</t>
    </r>
    <r>
      <rPr>
        <sz val="12"/>
        <color rgb="FF000000"/>
        <rFont val="Arial"/>
        <family val="2"/>
      </rPr>
      <t xml:space="preserve"> del  Distrito  de Curahuasi a una distancia aproximada de 20m a 30m de la Av. Panamericana, en la calle Martinelli que después de la Av. Panamericada es las calles más importantes de la localidad,donde se concentran  locales comerciales  de abarrotes,  quintas, venta de ropas, a una cuadra del mercado.</t>
    </r>
  </si>
  <si>
    <r>
      <t xml:space="preserve">Por las características de la ubicación, terreno y edificación se constituye en una </t>
    </r>
    <r>
      <rPr>
        <b/>
        <sz val="12"/>
        <rFont val="Arial"/>
        <family val="2"/>
      </rPr>
      <t>GARANTIA HIPOTECARIA PREFERIDA.</t>
    </r>
  </si>
  <si>
    <t>Se esta tomando en cuenta las siguientes caracteristicas:</t>
  </si>
  <si>
    <t>. Ubicación del predio</t>
  </si>
  <si>
    <t>. Servicios de Infraestructura instalados: accesibilidad, pistas, agua potable, desague, elctricidad y Comunicaciones.</t>
  </si>
  <si>
    <t>. Accesos directos desde la via pública.</t>
  </si>
  <si>
    <t>. Uso actual.</t>
  </si>
  <si>
    <t>. Zonificación.</t>
  </si>
  <si>
    <t>. Equipamiento urbano que posee la zona.</t>
  </si>
  <si>
    <t>. Visita de inspección.</t>
  </si>
  <si>
    <t>. Valor comercial del mercado inmobiliario.</t>
  </si>
  <si>
    <t>. Caracteristicas de la Edificación.</t>
  </si>
  <si>
    <t>. Influencia poblacional.</t>
  </si>
  <si>
    <t>Por los Ingenieros</t>
  </si>
  <si>
    <t>Prof. Cemiramis</t>
  </si>
  <si>
    <t>983993207    958226851</t>
  </si>
  <si>
    <t>2 CUADRAS</t>
  </si>
  <si>
    <t>INGENIEROS / AV: TAMBURCO</t>
  </si>
  <si>
    <t>SR. NESTOR</t>
  </si>
  <si>
    <t>5 cuadras</t>
  </si>
  <si>
    <t>AV. RICARDO PALMA TAMBURCO A UNA CDRA DE LA PLAZA</t>
  </si>
  <si>
    <t>Av. Garcilaso, frente a la plaza de armas TAMBURCO</t>
  </si>
  <si>
    <t>Fam. Trujillo</t>
  </si>
  <si>
    <t>01-90326595</t>
  </si>
  <si>
    <t>Sra. Nelly</t>
  </si>
  <si>
    <t>CANTIDAD m2</t>
  </si>
  <si>
    <t>Insitu:</t>
  </si>
  <si>
    <t>Registral:</t>
  </si>
  <si>
    <t>SUB LOTE 9B UBICADO EN LA PROLONGACIÓN DEL JIRÓN HUANCAVELICA</t>
  </si>
  <si>
    <t>CON LA PROLONGACIÓN HUANCAVELICA CON 25.57 ML.</t>
  </si>
  <si>
    <t>CON LA PROPIEDAD DE ROBINSON ROJAS M. CON 30.00 ML.</t>
  </si>
  <si>
    <t>CON EL SUB LOTE 9 - A CON 28.10 ML.</t>
  </si>
  <si>
    <t>CUENTA CON 2 BLOQUE DE EDIFICACIÓN DE CONCRETO</t>
  </si>
  <si>
    <t xml:space="preserve">TERCER NIVEL  </t>
  </si>
  <si>
    <t>: En proceso de construción</t>
  </si>
  <si>
    <t>: Tarrajeo y frotachado con mortero de cemento</t>
  </si>
  <si>
    <t>: Aligerado de concreto armado horizontales.</t>
  </si>
  <si>
    <t>: Concreto armado. Placas de acero con concreto Armado</t>
  </si>
  <si>
    <t>: Concreto Armado Aporticado.</t>
  </si>
  <si>
    <t>11052539</t>
  </si>
  <si>
    <t>4 Cuadras</t>
  </si>
  <si>
    <t>VIVIENDA, LOCAL COMERCIAL, ALMACEN, DEPARTAMENTOS, ETC</t>
  </si>
  <si>
    <t>HABITACIONES, SS.HH, CAJA DE ESCALERAS</t>
  </si>
  <si>
    <t>AZOTEA, LAVANDERIA</t>
  </si>
  <si>
    <t>HABITACIONES, SALA (HALL), SS.HH, CAJA DE ESCALERAS, CAJA DE ASCENSOR</t>
  </si>
  <si>
    <t>HABITACIONES,  SS.HH, CAJA DE ESCALERAS, CAJA DE ASCENSOR</t>
  </si>
  <si>
    <t>A</t>
  </si>
  <si>
    <t>MUY BUENO</t>
  </si>
  <si>
    <t>Se toma el valor   de las referencias debido a la ubicación del terreno y la semejanza con otros inmuebles de similares caracteristicas, con un criterio conservador y prudente. Con un reajuste debido a que el área ocupada acualmente es menor al área registrada.</t>
  </si>
  <si>
    <t>6 cuadras</t>
  </si>
  <si>
    <t xml:space="preserve">FRANZ SANCHEZ SALCEDO </t>
  </si>
  <si>
    <t>SUB LOTE 9B, PROLONGACION DEL JR. HUANCAVELICA</t>
  </si>
  <si>
    <t>CON LA PROPIEDAD DE VICTOR MELÉNDEZ CON 11.00 Y 15.00 ML.</t>
  </si>
  <si>
    <t>VIVIENDA</t>
  </si>
  <si>
    <t xml:space="preserve"> El Predio se encuentra Ubicado en la Prolongacion Huancavelica s/n - Tamburco, se encuentra aproximadamente a 20.00 metros del Grifo Pilotos, 2.5 cuadras del Monumento "El Arco", 4 cuadras de la plaza de Tamburco, 3 cuadra de la I.E. 54036, alrededor se encuentra tiendas, Quintas, Calderias, Losas de Gras Sintetico, etc. Cuenta con servicios de agua y luz, desague, la via principal de acceso al predio no está pavimentada. La tendencia de los valores de mercado en esta zona es creciente.</t>
  </si>
  <si>
    <t xml:space="preserve">BLOQUE 1 </t>
  </si>
  <si>
    <t>: En proceso de construcción</t>
  </si>
  <si>
    <t xml:space="preserve">: Ceramico nacional </t>
  </si>
  <si>
    <t xml:space="preserve">: Baños completos con ceramico de color </t>
  </si>
  <si>
    <t>: corriente monofacico empotrado</t>
  </si>
  <si>
    <t>: En proceso de contrucción</t>
  </si>
  <si>
    <t>: Puertas de rejillas de fierro sin ventana</t>
  </si>
  <si>
    <t>: puerta exterior de madera y puertas y ventanas interiores con marcos de aluminio con vidrio simple.</t>
  </si>
  <si>
    <t>Ubicación de las referencias.</t>
  </si>
  <si>
    <t>AUTOVALUO</t>
  </si>
  <si>
    <t>Autoevaluo:</t>
  </si>
  <si>
    <t xml:space="preserve"> Sr.Omar Merino</t>
  </si>
  <si>
    <t>0.5 cuadra</t>
  </si>
  <si>
    <t>Prolongacion Huancavelica</t>
  </si>
  <si>
    <t xml:space="preserve">Sr.Yony Grosman </t>
  </si>
  <si>
    <t>1.5 cuadras</t>
  </si>
  <si>
    <t>Sra. Sulma</t>
  </si>
  <si>
    <t>4.5 cuadras</t>
  </si>
  <si>
    <t>S Av. Panamericana e Interseccion con Coronel Gonzalez</t>
  </si>
  <si>
    <t xml:space="preserve">Sr. Cirilo Chipana </t>
  </si>
  <si>
    <t>955764038 / 955763691</t>
  </si>
  <si>
    <t xml:space="preserve">Av. Arco - tamburco por el Ministerio </t>
  </si>
  <si>
    <t xml:space="preserve"> SRA NELLY</t>
  </si>
  <si>
    <t>083-921669 / 958120917</t>
  </si>
  <si>
    <t>AV TUPAC AMARU A DOS CUADRAS DE LA PLAZA TAMBURCO(X 400 M2)</t>
  </si>
  <si>
    <t>VISTA FRONTAL DEL PREDIO Y ACCESOS PRINCIPALES</t>
  </si>
  <si>
    <t xml:space="preserve">VISTA LATERAL DEL PREDIO Y ACCESO LATERAL </t>
  </si>
  <si>
    <t>VISTA LATERAL DEL PREDIO (BLOQUE 2)</t>
  </si>
  <si>
    <t>VISTA INTERIOR DEL PREDIO (ESCALERAS)</t>
  </si>
  <si>
    <t>VISTA INTERIOR DEL PREDIO (OFICINA )</t>
  </si>
  <si>
    <t>VISTA INTERIOR DEL PREDIO (SS.HH)</t>
  </si>
  <si>
    <t>VISTA INTERIOR DEL PREDIO (SALA)</t>
  </si>
  <si>
    <t xml:space="preserve">VISTA INTERIOR DEL PREDIO </t>
  </si>
  <si>
    <t>VISTA INTERIOR DEL PREDIO (PASILLO)</t>
  </si>
  <si>
    <t>VISTA INTERIOR DEL PREDIO SS.HH</t>
  </si>
  <si>
    <t>VISTA INTERIOR DEL PREDIO (ABITACION)</t>
  </si>
  <si>
    <t>VISTA INTERIOR PASILLO (BLOQUE 2</t>
  </si>
  <si>
    <t>VISTA INTERIOR DEL PREDIO AZOTEA BLOQUE 2</t>
  </si>
  <si>
    <t>VISTA INTERIOR DEL PREDIO (HABITACION)</t>
  </si>
  <si>
    <t>No figura infraestructuras de servicios urbanos que afecten al predio.</t>
  </si>
  <si>
    <t>COORPORACIÓN APURIMAC TRANSPORTES Y SERVICIOS</t>
  </si>
  <si>
    <t>AV. 14 DE SETIEMBRE MZ. 0452 LT. 09-B</t>
  </si>
  <si>
    <t>FUENTE : CRI - 28/12/2018</t>
  </si>
  <si>
    <t>VE (01+02)   S/. =</t>
  </si>
  <si>
    <t>VE(01)   S/. =</t>
  </si>
  <si>
    <t>VE (02)   S/. =</t>
  </si>
  <si>
    <t>VE (01) S/. =</t>
  </si>
  <si>
    <t>Val.N° 402 - 2019</t>
  </si>
  <si>
    <t>BANCO DEL CREDITO DEL PERU</t>
  </si>
  <si>
    <t>Tipo de cambio:</t>
  </si>
  <si>
    <t>Abancay- Tamburco, 10 Junio del 2019</t>
  </si>
  <si>
    <t>24.00 POSESION</t>
  </si>
  <si>
    <t>El inmueble se encuentra en posesión de la Sra Patricia Salcedo.</t>
  </si>
  <si>
    <t>25.00 DOCUMENTACION UTILIZADA EN LA VALUACIÓN</t>
  </si>
  <si>
    <t xml:space="preserve">26.00 DEL PERITO VALUADOR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</si>
</sst>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 #,##0.00_-;_-* &quot;-&quot;??_-;_-@_-"/>
    <numFmt numFmtId="164" formatCode="_ &quot;S/.&quot;\ * #,##0.00_ ;_ &quot;S/.&quot;\ * \-#,##0.00_ ;_ &quot;S/.&quot;\ * &quot;-&quot;??_ ;_ @_ "/>
    <numFmt numFmtId="165" formatCode="_ * #,##0.00_ ;_ * \-#,##0.00_ ;_ * &quot;-&quot;??_ ;_ @_ "/>
    <numFmt numFmtId="166" formatCode="_-[$$-409]* #,##0.00_ ;_-[$$-409]* \-#,##0.00\ ;_-[$$-409]* &quot;-&quot;??_ ;_-@_ "/>
  </numFmts>
  <fonts count="36" x14ac:knownFonts="1">
    <font>
      <sz val="11"/>
      <color theme="1"/>
      <name val="Calibri"/>
      <family val="2"/>
      <scheme val="minor"/>
    </font>
    <font>
      <sz val="11"/>
      <color theme="1"/>
      <name val="Calibri"/>
      <family val="2"/>
      <scheme val="minor"/>
    </font>
    <font>
      <b/>
      <sz val="12"/>
      <color theme="1"/>
      <name val="Calibri"/>
      <family val="2"/>
      <scheme val="minor"/>
    </font>
    <font>
      <sz val="11"/>
      <name val="Arial"/>
      <family val="2"/>
    </font>
    <font>
      <b/>
      <sz val="12"/>
      <color rgb="FF000000"/>
      <name val="Arial"/>
      <family val="2"/>
    </font>
    <font>
      <b/>
      <sz val="11"/>
      <color theme="1"/>
      <name val="Calibri"/>
      <family val="2"/>
      <scheme val="minor"/>
    </font>
    <font>
      <b/>
      <sz val="12"/>
      <color theme="1"/>
      <name val="Arial"/>
      <family val="2"/>
    </font>
    <font>
      <b/>
      <u/>
      <sz val="12"/>
      <color theme="1"/>
      <name val="Arial"/>
      <family val="2"/>
    </font>
    <font>
      <sz val="10"/>
      <color theme="1"/>
      <name val="Calibri"/>
      <family val="2"/>
      <scheme val="minor"/>
    </font>
    <font>
      <sz val="12"/>
      <color theme="1"/>
      <name val="Arial"/>
      <family val="2"/>
    </font>
    <font>
      <sz val="12"/>
      <color rgb="FF000000"/>
      <name val="Arial"/>
      <family val="2"/>
    </font>
    <font>
      <sz val="12"/>
      <color theme="1"/>
      <name val="Calibri"/>
      <family val="2"/>
      <scheme val="minor"/>
    </font>
    <font>
      <sz val="12"/>
      <name val="Calibri"/>
      <family val="2"/>
      <scheme val="minor"/>
    </font>
    <font>
      <sz val="12"/>
      <name val="Arial"/>
      <family val="2"/>
    </font>
    <font>
      <i/>
      <sz val="12"/>
      <color theme="1"/>
      <name val="Arial"/>
      <family val="2"/>
    </font>
    <font>
      <i/>
      <sz val="12"/>
      <color rgb="FF000000"/>
      <name val="Arial"/>
      <family val="2"/>
    </font>
    <font>
      <b/>
      <sz val="12"/>
      <name val="Arial"/>
      <family val="2"/>
    </font>
    <font>
      <b/>
      <sz val="12"/>
      <color rgb="FFFF0000"/>
      <name val="Arial"/>
      <family val="2"/>
    </font>
    <font>
      <sz val="12"/>
      <color theme="1"/>
      <name val="Eras Light ITC"/>
      <family val="2"/>
    </font>
    <font>
      <b/>
      <u/>
      <sz val="12"/>
      <name val="Arial"/>
      <family val="2"/>
    </font>
    <font>
      <sz val="12"/>
      <color rgb="FFFF0000"/>
      <name val="Arial"/>
      <family val="2"/>
    </font>
    <font>
      <sz val="12"/>
      <color theme="0"/>
      <name val="Arial"/>
      <family val="2"/>
    </font>
    <font>
      <sz val="12"/>
      <color theme="0"/>
      <name val="Calibri"/>
      <family val="2"/>
      <scheme val="minor"/>
    </font>
    <font>
      <b/>
      <sz val="12"/>
      <name val="Calibri"/>
      <family val="2"/>
      <scheme val="minor"/>
    </font>
    <font>
      <i/>
      <sz val="12"/>
      <color rgb="FFFF0000"/>
      <name val="Arial"/>
      <family val="2"/>
    </font>
    <font>
      <i/>
      <sz val="12"/>
      <name val="Arial"/>
      <family val="2"/>
    </font>
    <font>
      <b/>
      <u/>
      <sz val="12"/>
      <color rgb="FF000000"/>
      <name val="Arial"/>
      <family val="2"/>
    </font>
    <font>
      <sz val="12"/>
      <color theme="1"/>
      <name val="Cambria"/>
      <family val="1"/>
      <scheme val="major"/>
    </font>
    <font>
      <sz val="12"/>
      <color rgb="FF000000"/>
      <name val="Cambria"/>
      <family val="1"/>
      <scheme val="major"/>
    </font>
    <font>
      <sz val="12"/>
      <color rgb="FF333333"/>
      <name val="Arial"/>
      <family val="2"/>
    </font>
    <font>
      <u/>
      <sz val="11"/>
      <color theme="10"/>
      <name val="Calibri"/>
      <family val="2"/>
      <scheme val="minor"/>
    </font>
    <font>
      <b/>
      <sz val="11"/>
      <color theme="1"/>
      <name val="Arial"/>
      <family val="2"/>
    </font>
    <font>
      <sz val="11"/>
      <color theme="1"/>
      <name val="Arial"/>
      <family val="2"/>
    </font>
    <font>
      <sz val="11"/>
      <name val="Cambria"/>
      <family val="1"/>
      <scheme val="major"/>
    </font>
    <font>
      <sz val="12"/>
      <name val="Cambria"/>
      <family val="1"/>
      <scheme val="major"/>
    </font>
    <font>
      <b/>
      <sz val="12"/>
      <color theme="0"/>
      <name val="Arial"/>
      <family val="2"/>
    </font>
  </fonts>
  <fills count="6">
    <fill>
      <patternFill patternType="none"/>
    </fill>
    <fill>
      <patternFill patternType="gray125"/>
    </fill>
    <fill>
      <patternFill patternType="solid">
        <fgColor theme="8" tint="0.79998168889431442"/>
        <bgColor indexed="64"/>
      </patternFill>
    </fill>
    <fill>
      <patternFill patternType="solid">
        <fgColor theme="8" tint="0.59999389629810485"/>
        <bgColor indexed="64"/>
      </patternFill>
    </fill>
    <fill>
      <patternFill patternType="solid">
        <fgColor theme="0"/>
        <bgColor indexed="64"/>
      </patternFill>
    </fill>
    <fill>
      <patternFill patternType="solid">
        <fgColor rgb="FFFF0000"/>
        <bgColor indexed="64"/>
      </patternFill>
    </fill>
  </fills>
  <borders count="38">
    <border>
      <left/>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style="medium">
        <color indexed="64"/>
      </bottom>
      <diagonal/>
    </border>
    <border>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style="thin">
        <color indexed="64"/>
      </left>
      <right/>
      <top style="thin">
        <color indexed="64"/>
      </top>
      <bottom/>
      <diagonal/>
    </border>
    <border>
      <left/>
      <right style="thin">
        <color indexed="64"/>
      </right>
      <top style="thin">
        <color indexed="64"/>
      </top>
      <bottom/>
      <diagonal/>
    </border>
    <border>
      <left/>
      <right style="thin">
        <color indexed="64"/>
      </right>
      <top/>
      <bottom/>
      <diagonal/>
    </border>
    <border>
      <left style="medium">
        <color indexed="64"/>
      </left>
      <right/>
      <top style="thin">
        <color indexed="64"/>
      </top>
      <bottom/>
      <diagonal/>
    </border>
    <border>
      <left style="medium">
        <color indexed="64"/>
      </left>
      <right/>
      <top/>
      <bottom style="thin">
        <color indexed="64"/>
      </bottom>
      <diagonal/>
    </border>
    <border>
      <left/>
      <right/>
      <top style="medium">
        <color indexed="64"/>
      </top>
      <bottom style="hair">
        <color indexed="64"/>
      </bottom>
      <diagonal/>
    </border>
    <border>
      <left style="hair">
        <color indexed="64"/>
      </left>
      <right/>
      <top style="hair">
        <color indexed="64"/>
      </top>
      <bottom style="hair">
        <color indexed="64"/>
      </bottom>
      <diagonal/>
    </border>
    <border>
      <left/>
      <right/>
      <top style="hair">
        <color indexed="64"/>
      </top>
      <bottom style="hair">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thin">
        <color indexed="64"/>
      </left>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style="medium">
        <color indexed="64"/>
      </right>
      <top/>
      <bottom/>
      <diagonal/>
    </border>
    <border>
      <left style="thin">
        <color indexed="64"/>
      </left>
      <right style="medium">
        <color indexed="64"/>
      </right>
      <top/>
      <bottom style="thin">
        <color indexed="64"/>
      </bottom>
      <diagonal/>
    </border>
    <border>
      <left style="thin">
        <color indexed="64"/>
      </left>
      <right style="medium">
        <color indexed="64"/>
      </right>
      <top style="thin">
        <color indexed="64"/>
      </top>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s>
  <cellStyleXfs count="5">
    <xf numFmtId="0" fontId="0" fillId="0" borderId="0"/>
    <xf numFmtId="165" fontId="1" fillId="0" borderId="0" applyFont="0" applyFill="0" applyBorder="0" applyAlignment="0" applyProtection="0"/>
    <xf numFmtId="164" fontId="1" fillId="0" borderId="0" applyFont="0" applyFill="0" applyBorder="0" applyAlignment="0" applyProtection="0"/>
    <xf numFmtId="9" fontId="1" fillId="0" borderId="0" applyFont="0" applyFill="0" applyBorder="0" applyAlignment="0" applyProtection="0"/>
    <xf numFmtId="0" fontId="30" fillId="0" borderId="0" applyNumberFormat="0" applyFill="0" applyBorder="0" applyAlignment="0" applyProtection="0"/>
  </cellStyleXfs>
  <cellXfs count="450">
    <xf numFmtId="0" fontId="0" fillId="0" borderId="0" xfId="0"/>
    <xf numFmtId="0" fontId="2" fillId="0" borderId="0" xfId="0" applyFont="1" applyBorder="1" applyAlignment="1">
      <alignment vertical="center"/>
    </xf>
    <xf numFmtId="0" fontId="0" fillId="0" borderId="0" xfId="0" applyAlignment="1"/>
    <xf numFmtId="0" fontId="5" fillId="0" borderId="0" xfId="0" applyFont="1"/>
    <xf numFmtId="4" fontId="4" fillId="2" borderId="26" xfId="0" applyNumberFormat="1" applyFont="1" applyFill="1" applyBorder="1" applyAlignment="1">
      <alignment vertical="center"/>
    </xf>
    <xf numFmtId="4" fontId="4" fillId="0" borderId="30" xfId="0" applyNumberFormat="1" applyFont="1" applyBorder="1" applyAlignment="1">
      <alignment vertical="center"/>
    </xf>
    <xf numFmtId="0" fontId="0" fillId="0" borderId="0" xfId="0" applyFont="1"/>
    <xf numFmtId="0" fontId="0" fillId="0" borderId="0" xfId="0" applyFont="1" applyAlignment="1">
      <alignment horizontal="center"/>
    </xf>
    <xf numFmtId="0" fontId="7" fillId="0" borderId="0" xfId="0" applyFont="1"/>
    <xf numFmtId="0" fontId="2" fillId="0" borderId="0" xfId="0" applyFont="1" applyBorder="1" applyAlignment="1">
      <alignment horizontal="center" vertical="center"/>
    </xf>
    <xf numFmtId="0" fontId="8" fillId="0" borderId="0" xfId="0" applyFont="1"/>
    <xf numFmtId="0" fontId="8" fillId="0" borderId="0" xfId="0" applyFont="1" applyAlignment="1"/>
    <xf numFmtId="0" fontId="8" fillId="0" borderId="0" xfId="0" applyFont="1" applyAlignment="1">
      <alignment horizontal="center"/>
    </xf>
    <xf numFmtId="0" fontId="2" fillId="0" borderId="0" xfId="0" applyFont="1"/>
    <xf numFmtId="166" fontId="2" fillId="3" borderId="12" xfId="2" applyNumberFormat="1" applyFont="1" applyFill="1" applyBorder="1"/>
    <xf numFmtId="0" fontId="9" fillId="0" borderId="0" xfId="0" applyFont="1"/>
    <xf numFmtId="0" fontId="10" fillId="0" borderId="0" xfId="0" applyFont="1" applyAlignment="1">
      <alignment horizontal="left" vertical="center" wrapText="1"/>
    </xf>
    <xf numFmtId="0" fontId="9" fillId="0" borderId="0" xfId="0" applyFont="1" applyBorder="1"/>
    <xf numFmtId="0" fontId="10" fillId="0" borderId="0" xfId="0" applyFont="1" applyBorder="1" applyAlignment="1">
      <alignment horizontal="left" vertical="center" wrapText="1"/>
    </xf>
    <xf numFmtId="0" fontId="6" fillId="0" borderId="10" xfId="0" applyFont="1" applyBorder="1" applyAlignment="1">
      <alignment horizontal="center"/>
    </xf>
    <xf numFmtId="0" fontId="11" fillId="0" borderId="0" xfId="0" applyFont="1"/>
    <xf numFmtId="0" fontId="9" fillId="0" borderId="0" xfId="0" applyFont="1" applyAlignment="1">
      <alignment horizontal="center"/>
    </xf>
    <xf numFmtId="0" fontId="6" fillId="0" borderId="0" xfId="0" applyFont="1" applyAlignment="1">
      <alignment horizontal="left"/>
    </xf>
    <xf numFmtId="0" fontId="6" fillId="0" borderId="0" xfId="0" applyFont="1"/>
    <xf numFmtId="9" fontId="9" fillId="0" borderId="0" xfId="0" applyNumberFormat="1" applyFont="1" applyFill="1" applyBorder="1" applyAlignment="1">
      <alignment horizontal="center"/>
    </xf>
    <xf numFmtId="0" fontId="6" fillId="0" borderId="0" xfId="0" applyFont="1" applyAlignment="1">
      <alignment vertical="center"/>
    </xf>
    <xf numFmtId="0" fontId="6" fillId="0" borderId="0" xfId="0" applyFont="1" applyBorder="1" applyAlignment="1">
      <alignment horizontal="left" vertical="center"/>
    </xf>
    <xf numFmtId="0" fontId="9" fillId="0" borderId="0" xfId="0" applyFont="1" applyAlignment="1"/>
    <xf numFmtId="0" fontId="9" fillId="0" borderId="0" xfId="0" applyFont="1" applyAlignment="1">
      <alignment horizontal="right"/>
    </xf>
    <xf numFmtId="165" fontId="6" fillId="0" borderId="10" xfId="0" applyNumberFormat="1" applyFont="1" applyFill="1" applyBorder="1" applyAlignment="1">
      <alignment horizontal="right" vertical="center" wrapText="1"/>
    </xf>
    <xf numFmtId="165" fontId="6" fillId="2" borderId="26" xfId="0" applyNumberFormat="1" applyFont="1" applyFill="1" applyBorder="1" applyAlignment="1">
      <alignment horizontal="right" vertical="center" wrapText="1"/>
    </xf>
    <xf numFmtId="0" fontId="0" fillId="0" borderId="0" xfId="0" applyAlignment="1">
      <alignment horizontal="center"/>
    </xf>
    <xf numFmtId="0" fontId="14" fillId="0" borderId="0" xfId="0" applyFont="1"/>
    <xf numFmtId="0" fontId="15" fillId="0" borderId="0" xfId="0" applyFont="1" applyBorder="1" applyAlignment="1">
      <alignment horizontal="left" vertical="center" wrapText="1"/>
    </xf>
    <xf numFmtId="0" fontId="10" fillId="0" borderId="0" xfId="0" applyFont="1" applyAlignment="1">
      <alignment vertical="center"/>
    </xf>
    <xf numFmtId="0" fontId="13" fillId="0" borderId="10" xfId="0" applyFont="1" applyBorder="1" applyAlignment="1">
      <alignment horizontal="center"/>
    </xf>
    <xf numFmtId="0" fontId="16" fillId="0" borderId="10" xfId="0" applyFont="1" applyBorder="1" applyAlignment="1">
      <alignment horizontal="center"/>
    </xf>
    <xf numFmtId="0" fontId="4" fillId="0" borderId="10" xfId="0" applyFont="1" applyBorder="1" applyAlignment="1">
      <alignment vertical="center"/>
    </xf>
    <xf numFmtId="0" fontId="4" fillId="0" borderId="0" xfId="0" applyFont="1" applyBorder="1" applyAlignment="1">
      <alignment vertical="center"/>
    </xf>
    <xf numFmtId="0" fontId="10" fillId="0" borderId="0" xfId="0" applyFont="1" applyBorder="1" applyAlignment="1">
      <alignment horizontal="center" vertical="center"/>
    </xf>
    <xf numFmtId="0" fontId="13" fillId="0" borderId="0" xfId="0" applyFont="1" applyBorder="1"/>
    <xf numFmtId="0" fontId="13" fillId="0" borderId="10" xfId="0" applyFont="1" applyBorder="1" applyAlignment="1">
      <alignment vertical="center"/>
    </xf>
    <xf numFmtId="0" fontId="16" fillId="0" borderId="10" xfId="0" applyFont="1" applyBorder="1" applyAlignment="1">
      <alignment vertical="center"/>
    </xf>
    <xf numFmtId="0" fontId="13" fillId="0" borderId="0" xfId="0" applyFont="1" applyBorder="1" applyAlignment="1">
      <alignment vertical="center" wrapText="1"/>
    </xf>
    <xf numFmtId="0" fontId="13" fillId="0" borderId="0" xfId="0" applyFont="1" applyBorder="1" applyAlignment="1">
      <alignment vertical="top"/>
    </xf>
    <xf numFmtId="0" fontId="6" fillId="0" borderId="18" xfId="0" applyFont="1" applyBorder="1"/>
    <xf numFmtId="0" fontId="13" fillId="0" borderId="14" xfId="0" applyFont="1" applyBorder="1" applyAlignment="1">
      <alignment vertical="top"/>
    </xf>
    <xf numFmtId="0" fontId="13" fillId="0" borderId="19" xfId="0" applyFont="1" applyBorder="1" applyAlignment="1">
      <alignment vertical="center" wrapText="1"/>
    </xf>
    <xf numFmtId="0" fontId="13" fillId="0" borderId="17" xfId="0" applyFont="1" applyBorder="1" applyAlignment="1">
      <alignment vertical="top"/>
    </xf>
    <xf numFmtId="0" fontId="13" fillId="0" borderId="20" xfId="0" applyFont="1" applyBorder="1" applyAlignment="1">
      <alignment vertical="center" wrapText="1"/>
    </xf>
    <xf numFmtId="0" fontId="13" fillId="0" borderId="0" xfId="0" applyFont="1"/>
    <xf numFmtId="0" fontId="17" fillId="0" borderId="28" xfId="0" applyFont="1" applyBorder="1" applyAlignment="1">
      <alignment vertical="center"/>
    </xf>
    <xf numFmtId="0" fontId="16" fillId="0" borderId="15" xfId="0" applyFont="1" applyBorder="1" applyAlignment="1">
      <alignment vertical="center"/>
    </xf>
    <xf numFmtId="0" fontId="16" fillId="0" borderId="15" xfId="0" applyFont="1" applyBorder="1" applyAlignment="1">
      <alignment horizontal="left" vertical="center"/>
    </xf>
    <xf numFmtId="0" fontId="16" fillId="0" borderId="16" xfId="0" applyFont="1" applyBorder="1" applyAlignment="1">
      <alignment horizontal="left" vertical="center"/>
    </xf>
    <xf numFmtId="0" fontId="4" fillId="0" borderId="6" xfId="0" applyFont="1" applyBorder="1" applyAlignment="1">
      <alignment vertical="center"/>
    </xf>
    <xf numFmtId="0" fontId="10" fillId="0" borderId="7" xfId="0" applyFont="1" applyBorder="1" applyAlignment="1">
      <alignment vertical="center"/>
    </xf>
    <xf numFmtId="0" fontId="4" fillId="0" borderId="27" xfId="0" applyFont="1" applyBorder="1" applyAlignment="1">
      <alignment horizontal="center" vertical="center"/>
    </xf>
    <xf numFmtId="0" fontId="6" fillId="0" borderId="9" xfId="0" applyFont="1" applyFill="1" applyBorder="1" applyAlignment="1">
      <alignment horizontal="center" vertical="center" wrapText="1"/>
    </xf>
    <xf numFmtId="0" fontId="10" fillId="0" borderId="6" xfId="0" applyFont="1" applyBorder="1" applyAlignment="1">
      <alignment vertical="center"/>
    </xf>
    <xf numFmtId="0" fontId="11" fillId="0" borderId="7" xfId="0" applyFont="1" applyBorder="1"/>
    <xf numFmtId="0" fontId="9" fillId="0" borderId="7" xfId="0" applyFont="1" applyBorder="1" applyAlignment="1">
      <alignment horizontal="center"/>
    </xf>
    <xf numFmtId="165" fontId="10" fillId="0" borderId="7" xfId="1" applyFont="1" applyBorder="1" applyAlignment="1">
      <alignment horizontal="right" vertical="center"/>
    </xf>
    <xf numFmtId="4" fontId="10" fillId="0" borderId="31" xfId="0" applyNumberFormat="1" applyFont="1" applyBorder="1" applyAlignment="1">
      <alignment vertical="center"/>
    </xf>
    <xf numFmtId="165" fontId="9" fillId="0" borderId="32" xfId="0" applyNumberFormat="1" applyFont="1" applyFill="1" applyBorder="1" applyAlignment="1">
      <alignment horizontal="right" vertical="center" wrapText="1"/>
    </xf>
    <xf numFmtId="0" fontId="10" fillId="0" borderId="3" xfId="0" applyFont="1" applyBorder="1" applyAlignment="1">
      <alignment vertical="center"/>
    </xf>
    <xf numFmtId="0" fontId="11" fillId="0" borderId="0" xfId="0" applyFont="1" applyBorder="1"/>
    <xf numFmtId="0" fontId="9" fillId="0" borderId="0" xfId="0" applyFont="1" applyBorder="1" applyAlignment="1">
      <alignment horizontal="center"/>
    </xf>
    <xf numFmtId="165" fontId="10" fillId="0" borderId="0" xfId="1" applyFont="1" applyBorder="1" applyAlignment="1">
      <alignment horizontal="right" vertical="center"/>
    </xf>
    <xf numFmtId="165" fontId="10" fillId="0" borderId="30" xfId="0" applyNumberFormat="1" applyFont="1" applyBorder="1" applyAlignment="1">
      <alignment vertical="center"/>
    </xf>
    <xf numFmtId="165" fontId="9" fillId="0" borderId="33" xfId="0" applyNumberFormat="1" applyFont="1" applyFill="1" applyBorder="1" applyAlignment="1">
      <alignment horizontal="right" vertical="center" wrapText="1"/>
    </xf>
    <xf numFmtId="0" fontId="10" fillId="0" borderId="0" xfId="0" applyFont="1" applyBorder="1" applyAlignment="1">
      <alignment vertical="center"/>
    </xf>
    <xf numFmtId="0" fontId="9" fillId="0" borderId="3" xfId="0" applyFont="1" applyBorder="1"/>
    <xf numFmtId="0" fontId="10" fillId="0" borderId="0" xfId="0" applyFont="1" applyBorder="1" applyAlignment="1">
      <alignment horizontal="right" vertical="center"/>
    </xf>
    <xf numFmtId="165" fontId="10" fillId="0" borderId="26" xfId="0" applyNumberFormat="1" applyFont="1" applyBorder="1" applyAlignment="1">
      <alignment vertical="center"/>
    </xf>
    <xf numFmtId="165" fontId="13" fillId="0" borderId="34" xfId="0" applyNumberFormat="1" applyFont="1" applyFill="1" applyBorder="1" applyAlignment="1">
      <alignment horizontal="right" vertical="center" wrapText="1"/>
    </xf>
    <xf numFmtId="0" fontId="4" fillId="0" borderId="3" xfId="0" applyFont="1" applyBorder="1" applyAlignment="1">
      <alignment vertical="center"/>
    </xf>
    <xf numFmtId="0" fontId="4" fillId="0" borderId="0" xfId="0" applyFont="1" applyBorder="1" applyAlignment="1">
      <alignment horizontal="right" vertical="center"/>
    </xf>
    <xf numFmtId="0" fontId="4" fillId="2" borderId="21" xfId="0" applyFont="1" applyFill="1" applyBorder="1" applyAlignment="1">
      <alignment vertical="center"/>
    </xf>
    <xf numFmtId="0" fontId="9" fillId="2" borderId="14" xfId="0" applyFont="1" applyFill="1" applyBorder="1"/>
    <xf numFmtId="0" fontId="10" fillId="2" borderId="29" xfId="0" applyFont="1" applyFill="1" applyBorder="1" applyAlignment="1">
      <alignment vertical="center"/>
    </xf>
    <xf numFmtId="0" fontId="9" fillId="2" borderId="29" xfId="0" applyFont="1" applyFill="1" applyBorder="1" applyAlignment="1">
      <alignment horizontal="right" vertical="center" wrapText="1"/>
    </xf>
    <xf numFmtId="0" fontId="4" fillId="2" borderId="22" xfId="0" applyFont="1" applyFill="1" applyBorder="1" applyAlignment="1">
      <alignment vertical="center"/>
    </xf>
    <xf numFmtId="0" fontId="4" fillId="2" borderId="15" xfId="0" applyFont="1" applyFill="1" applyBorder="1" applyAlignment="1">
      <alignment vertical="center"/>
    </xf>
    <xf numFmtId="0" fontId="10" fillId="2" borderId="15" xfId="0" applyFont="1" applyFill="1" applyBorder="1" applyAlignment="1">
      <alignment horizontal="right" vertical="center"/>
    </xf>
    <xf numFmtId="0" fontId="10" fillId="0" borderId="29" xfId="0" applyFont="1" applyBorder="1" applyAlignment="1">
      <alignment vertical="center"/>
    </xf>
    <xf numFmtId="0" fontId="9" fillId="0" borderId="35" xfId="0" applyFont="1" applyBorder="1" applyAlignment="1">
      <alignment vertical="center" wrapText="1"/>
    </xf>
    <xf numFmtId="0" fontId="10" fillId="0" borderId="8" xfId="0" applyFont="1" applyBorder="1" applyAlignment="1">
      <alignment vertical="center"/>
    </xf>
    <xf numFmtId="0" fontId="4" fillId="0" borderId="4" xfId="0" applyFont="1" applyBorder="1" applyAlignment="1">
      <alignment vertical="center" wrapText="1"/>
    </xf>
    <xf numFmtId="0" fontId="9" fillId="0" borderId="4" xfId="0" applyFont="1" applyBorder="1" applyAlignment="1">
      <alignment horizontal="right"/>
    </xf>
    <xf numFmtId="165" fontId="4" fillId="0" borderId="36" xfId="0" applyNumberFormat="1" applyFont="1" applyBorder="1" applyAlignment="1">
      <alignment vertical="center" wrapText="1"/>
    </xf>
    <xf numFmtId="4" fontId="4" fillId="0" borderId="37" xfId="0" applyNumberFormat="1" applyFont="1" applyBorder="1" applyAlignment="1">
      <alignment vertical="center" wrapText="1"/>
    </xf>
    <xf numFmtId="0" fontId="9" fillId="0" borderId="0" xfId="0" applyFont="1" applyAlignment="1">
      <alignment vertical="center"/>
    </xf>
    <xf numFmtId="0" fontId="6" fillId="0" borderId="11" xfId="0" applyFont="1" applyBorder="1"/>
    <xf numFmtId="0" fontId="9" fillId="0" borderId="12" xfId="0" applyFont="1" applyBorder="1"/>
    <xf numFmtId="0" fontId="9" fillId="0" borderId="10" xfId="0" applyFont="1" applyBorder="1"/>
    <xf numFmtId="165" fontId="6" fillId="0" borderId="10" xfId="0" applyNumberFormat="1" applyFont="1" applyBorder="1"/>
    <xf numFmtId="0" fontId="9" fillId="0" borderId="10" xfId="0" applyFont="1" applyBorder="1" applyAlignment="1">
      <alignment vertical="center"/>
    </xf>
    <xf numFmtId="0" fontId="4" fillId="0" borderId="0" xfId="0" applyFont="1" applyAlignment="1">
      <alignment vertical="center"/>
    </xf>
    <xf numFmtId="0" fontId="18" fillId="0" borderId="0" xfId="0" applyFont="1" applyAlignment="1">
      <alignment vertical="center"/>
    </xf>
    <xf numFmtId="0" fontId="18" fillId="0" borderId="0" xfId="0" applyFont="1"/>
    <xf numFmtId="0" fontId="4" fillId="0" borderId="0" xfId="0" applyFont="1" applyAlignment="1">
      <alignment horizontal="center" vertical="center"/>
    </xf>
    <xf numFmtId="0" fontId="10" fillId="0" borderId="0" xfId="0" applyFont="1" applyAlignment="1">
      <alignment horizontal="left" vertical="center"/>
    </xf>
    <xf numFmtId="0" fontId="13" fillId="0" borderId="0" xfId="0" applyFont="1" applyAlignment="1">
      <alignment vertical="center"/>
    </xf>
    <xf numFmtId="0" fontId="19" fillId="0" borderId="0" xfId="0" applyFont="1" applyAlignment="1">
      <alignment vertical="center"/>
    </xf>
    <xf numFmtId="0" fontId="13" fillId="0" borderId="0" xfId="0" applyFont="1" applyAlignment="1"/>
    <xf numFmtId="0" fontId="13" fillId="0" borderId="0" xfId="0" applyFont="1" applyAlignment="1">
      <alignment vertical="center" wrapText="1"/>
    </xf>
    <xf numFmtId="0" fontId="16" fillId="0" borderId="0" xfId="0" applyFont="1" applyAlignment="1">
      <alignment vertical="center"/>
    </xf>
    <xf numFmtId="0" fontId="16" fillId="0" borderId="0" xfId="0" applyFont="1" applyAlignment="1">
      <alignment horizontal="left" vertical="center" indent="5"/>
    </xf>
    <xf numFmtId="0" fontId="16" fillId="0" borderId="0" xfId="0" applyFont="1" applyAlignment="1">
      <alignment horizontal="left" vertical="center"/>
    </xf>
    <xf numFmtId="0" fontId="16" fillId="0" borderId="0" xfId="0" applyFont="1" applyAlignment="1">
      <alignment horizontal="left" vertical="center" indent="7"/>
    </xf>
    <xf numFmtId="0" fontId="20" fillId="0" borderId="0" xfId="0" applyFont="1"/>
    <xf numFmtId="0" fontId="9" fillId="0" borderId="10" xfId="0" applyFont="1" applyFill="1" applyBorder="1" applyAlignment="1">
      <alignment horizontal="center" vertical="center" wrapText="1"/>
    </xf>
    <xf numFmtId="0" fontId="10" fillId="0" borderId="10" xfId="0" applyFont="1" applyBorder="1" applyAlignment="1">
      <alignment vertical="center"/>
    </xf>
    <xf numFmtId="0" fontId="6" fillId="0" borderId="0" xfId="0" applyFont="1" applyAlignment="1">
      <alignment horizontal="left" vertical="center" indent="5"/>
    </xf>
    <xf numFmtId="0" fontId="9" fillId="0" borderId="0" xfId="0" applyFont="1" applyFill="1"/>
    <xf numFmtId="0" fontId="6" fillId="0" borderId="0" xfId="0" applyFont="1" applyAlignment="1">
      <alignment horizontal="left" vertical="center"/>
    </xf>
    <xf numFmtId="0" fontId="6" fillId="0" borderId="0" xfId="0" applyFont="1" applyBorder="1"/>
    <xf numFmtId="0" fontId="20" fillId="0" borderId="0" xfId="0" applyFont="1" applyAlignment="1">
      <alignment horizontal="left"/>
    </xf>
    <xf numFmtId="49" fontId="20" fillId="0" borderId="0" xfId="0" applyNumberFormat="1" applyFont="1" applyAlignment="1">
      <alignment horizontal="left"/>
    </xf>
    <xf numFmtId="0" fontId="13" fillId="0" borderId="0" xfId="0" applyFont="1" applyFill="1"/>
    <xf numFmtId="0" fontId="21" fillId="0" borderId="0" xfId="0" applyFont="1"/>
    <xf numFmtId="0" fontId="22" fillId="0" borderId="0" xfId="0" applyFont="1"/>
    <xf numFmtId="0" fontId="9" fillId="0" borderId="10" xfId="0" applyFont="1" applyBorder="1" applyAlignment="1"/>
    <xf numFmtId="165" fontId="13" fillId="0" borderId="11" xfId="1" applyFont="1" applyBorder="1" applyAlignment="1">
      <alignment horizontal="left" vertical="center"/>
    </xf>
    <xf numFmtId="0" fontId="9" fillId="0" borderId="13" xfId="0" applyFont="1" applyBorder="1" applyAlignment="1">
      <alignment horizontal="left" vertical="center"/>
    </xf>
    <xf numFmtId="165" fontId="13" fillId="0" borderId="0" xfId="1" applyFont="1" applyBorder="1" applyAlignment="1">
      <alignment horizontal="center" vertical="center"/>
    </xf>
    <xf numFmtId="0" fontId="9" fillId="0" borderId="0" xfId="0" applyFont="1" applyBorder="1" applyAlignment="1">
      <alignment vertical="center"/>
    </xf>
    <xf numFmtId="0" fontId="9" fillId="0" borderId="10" xfId="0" applyFont="1" applyBorder="1" applyAlignment="1">
      <alignment horizontal="center" vertical="center" wrapText="1"/>
    </xf>
    <xf numFmtId="0" fontId="11" fillId="0" borderId="0" xfId="0" applyFont="1" applyFill="1" applyBorder="1"/>
    <xf numFmtId="0" fontId="2" fillId="0" borderId="0" xfId="0" applyFont="1" applyBorder="1"/>
    <xf numFmtId="0" fontId="15" fillId="0" borderId="0" xfId="0" applyFont="1" applyBorder="1" applyAlignment="1">
      <alignment vertical="center" wrapText="1"/>
    </xf>
    <xf numFmtId="0" fontId="10" fillId="0" borderId="0" xfId="0" applyFont="1" applyBorder="1" applyAlignment="1">
      <alignment horizontal="left" vertical="center"/>
    </xf>
    <xf numFmtId="0" fontId="24" fillId="0" borderId="0" xfId="0" applyFont="1"/>
    <xf numFmtId="0" fontId="20" fillId="0" borderId="0" xfId="0" quotePrefix="1" applyFont="1" applyBorder="1" applyAlignment="1">
      <alignment horizontal="left" vertical="center" wrapText="1"/>
    </xf>
    <xf numFmtId="0" fontId="20" fillId="0" borderId="0" xfId="0" applyFont="1" applyBorder="1" applyAlignment="1">
      <alignment horizontal="left" vertical="center" wrapText="1"/>
    </xf>
    <xf numFmtId="0" fontId="25" fillId="0" borderId="0" xfId="0" applyFont="1" applyBorder="1" applyAlignment="1">
      <alignment horizontal="left" vertical="center" wrapText="1"/>
    </xf>
    <xf numFmtId="0" fontId="25" fillId="0" borderId="0" xfId="0" applyFont="1"/>
    <xf numFmtId="0" fontId="13" fillId="0" borderId="0" xfId="0" quotePrefix="1" applyFont="1" applyBorder="1" applyAlignment="1">
      <alignment horizontal="left" vertical="center" wrapText="1"/>
    </xf>
    <xf numFmtId="0" fontId="13" fillId="0" borderId="0" xfId="0" applyFont="1" applyBorder="1" applyAlignment="1">
      <alignment horizontal="left" vertical="center" wrapText="1"/>
    </xf>
    <xf numFmtId="0" fontId="4" fillId="0" borderId="0" xfId="0" applyFont="1" applyAlignment="1">
      <alignment horizontal="left" vertical="center"/>
    </xf>
    <xf numFmtId="0" fontId="10" fillId="0" borderId="0" xfId="0" applyFont="1" applyAlignment="1">
      <alignment horizontal="left" vertical="center" indent="5"/>
    </xf>
    <xf numFmtId="0" fontId="10" fillId="0" borderId="0" xfId="0" applyFont="1" applyAlignment="1">
      <alignment horizontal="left" vertical="center" indent="2"/>
    </xf>
    <xf numFmtId="0" fontId="10" fillId="0" borderId="11" xfId="0" applyFont="1" applyBorder="1" applyAlignment="1">
      <alignment vertical="center"/>
    </xf>
    <xf numFmtId="0" fontId="9" fillId="0" borderId="13" xfId="0" applyFont="1" applyBorder="1"/>
    <xf numFmtId="0" fontId="4" fillId="0" borderId="0" xfId="0" applyFont="1" applyAlignment="1">
      <alignment horizontal="left" vertical="center" indent="5"/>
    </xf>
    <xf numFmtId="0" fontId="10" fillId="0" borderId="11" xfId="0" applyFont="1" applyBorder="1" applyAlignment="1">
      <alignment horizontal="left" vertical="center"/>
    </xf>
    <xf numFmtId="0" fontId="10" fillId="0" borderId="10" xfId="0" applyFont="1" applyBorder="1" applyAlignment="1">
      <alignment horizontal="left" vertical="center"/>
    </xf>
    <xf numFmtId="49" fontId="10" fillId="0" borderId="11" xfId="0" applyNumberFormat="1" applyFont="1" applyFill="1" applyBorder="1" applyAlignment="1">
      <alignment horizontal="center" vertical="center"/>
    </xf>
    <xf numFmtId="0" fontId="9" fillId="0" borderId="0" xfId="0" applyFont="1" applyAlignment="1">
      <alignment horizontal="left"/>
    </xf>
    <xf numFmtId="0" fontId="9" fillId="0" borderId="10" xfId="0" applyFont="1" applyBorder="1" applyAlignment="1">
      <alignment horizontal="center"/>
    </xf>
    <xf numFmtId="0" fontId="10" fillId="0" borderId="0" xfId="0" applyFont="1" applyAlignment="1">
      <alignment horizontal="left" vertical="center" indent="8"/>
    </xf>
    <xf numFmtId="0" fontId="4" fillId="0" borderId="10" xfId="0" applyFont="1" applyBorder="1" applyAlignment="1">
      <alignment horizontal="center" vertical="center"/>
    </xf>
    <xf numFmtId="165" fontId="13" fillId="0" borderId="10" xfId="1" applyFont="1" applyFill="1" applyBorder="1" applyAlignment="1">
      <alignment horizontal="center" vertical="center"/>
    </xf>
    <xf numFmtId="14" fontId="13" fillId="0" borderId="10" xfId="0" applyNumberFormat="1" applyFont="1" applyFill="1" applyBorder="1" applyAlignment="1">
      <alignment horizontal="center" vertical="center"/>
    </xf>
    <xf numFmtId="0" fontId="11" fillId="0" borderId="0" xfId="0" applyFont="1" applyFill="1" applyBorder="1" applyAlignment="1">
      <alignment horizontal="right" vertical="center"/>
    </xf>
    <xf numFmtId="165" fontId="13" fillId="0" borderId="0" xfId="1" applyFont="1" applyFill="1" applyBorder="1" applyAlignment="1">
      <alignment horizontal="center" vertical="center"/>
    </xf>
    <xf numFmtId="14" fontId="13" fillId="0" borderId="0" xfId="0" applyNumberFormat="1" applyFont="1" applyFill="1" applyBorder="1" applyAlignment="1">
      <alignment horizontal="center" vertical="center"/>
    </xf>
    <xf numFmtId="0" fontId="11" fillId="0" borderId="0" xfId="0" applyFont="1" applyAlignment="1">
      <alignment horizontal="right"/>
    </xf>
    <xf numFmtId="165" fontId="11" fillId="0" borderId="0" xfId="0" applyNumberFormat="1" applyFont="1"/>
    <xf numFmtId="165" fontId="9" fillId="0" borderId="0" xfId="0" applyNumberFormat="1" applyFont="1" applyBorder="1"/>
    <xf numFmtId="0" fontId="13" fillId="0" borderId="0" xfId="0" applyFont="1" applyFill="1" applyBorder="1" applyAlignment="1">
      <alignment horizontal="right" vertical="center"/>
    </xf>
    <xf numFmtId="165" fontId="9" fillId="0" borderId="0" xfId="0" applyNumberFormat="1" applyFont="1" applyFill="1"/>
    <xf numFmtId="0" fontId="4" fillId="0" borderId="0" xfId="0" applyFont="1" applyBorder="1" applyAlignment="1">
      <alignment horizontal="center" vertical="center"/>
    </xf>
    <xf numFmtId="9" fontId="9" fillId="0" borderId="10" xfId="0" applyNumberFormat="1" applyFont="1" applyFill="1" applyBorder="1" applyAlignment="1">
      <alignment horizontal="center"/>
    </xf>
    <xf numFmtId="0" fontId="6" fillId="0" borderId="0" xfId="0" applyFont="1" applyBorder="1" applyAlignment="1">
      <alignment horizontal="center"/>
    </xf>
    <xf numFmtId="0" fontId="9" fillId="3" borderId="10" xfId="0" applyFont="1" applyFill="1" applyBorder="1" applyAlignment="1">
      <alignment horizontal="right"/>
    </xf>
    <xf numFmtId="165" fontId="9" fillId="0" borderId="0" xfId="0" applyNumberFormat="1" applyFont="1"/>
    <xf numFmtId="165" fontId="9" fillId="0" borderId="0" xfId="0" applyNumberFormat="1" applyFont="1" applyAlignment="1">
      <alignment horizontal="left"/>
    </xf>
    <xf numFmtId="165" fontId="9" fillId="0" borderId="0" xfId="0" applyNumberFormat="1" applyFont="1" applyFill="1" applyBorder="1" applyAlignment="1">
      <alignment horizontal="center"/>
    </xf>
    <xf numFmtId="0" fontId="6" fillId="3" borderId="11" xfId="0" applyFont="1" applyFill="1" applyBorder="1"/>
    <xf numFmtId="164" fontId="6" fillId="3" borderId="13" xfId="2" applyFont="1" applyFill="1" applyBorder="1"/>
    <xf numFmtId="0" fontId="6" fillId="0" borderId="0" xfId="0" applyFont="1" applyFill="1" applyBorder="1"/>
    <xf numFmtId="166" fontId="2" fillId="0" borderId="0" xfId="2" applyNumberFormat="1" applyFont="1" applyFill="1" applyBorder="1"/>
    <xf numFmtId="164" fontId="6" fillId="0" borderId="0" xfId="2" applyFont="1" applyFill="1" applyBorder="1"/>
    <xf numFmtId="0" fontId="9" fillId="0" borderId="0" xfId="0" applyFont="1" applyFill="1" applyBorder="1"/>
    <xf numFmtId="0" fontId="6" fillId="0" borderId="0" xfId="0" applyFont="1" applyFill="1" applyBorder="1" applyAlignment="1">
      <alignment horizontal="right"/>
    </xf>
    <xf numFmtId="0" fontId="6" fillId="4" borderId="0" xfId="0" applyFont="1" applyFill="1" applyBorder="1" applyAlignment="1">
      <alignment horizontal="right"/>
    </xf>
    <xf numFmtId="165" fontId="6" fillId="4" borderId="0" xfId="0" applyNumberFormat="1" applyFont="1" applyFill="1" applyBorder="1" applyAlignment="1">
      <alignment vertical="top"/>
    </xf>
    <xf numFmtId="2" fontId="2" fillId="0" borderId="0" xfId="0" applyNumberFormat="1" applyFont="1" applyBorder="1"/>
    <xf numFmtId="165" fontId="9" fillId="0" borderId="10" xfId="0" applyNumberFormat="1" applyFont="1" applyBorder="1" applyAlignment="1">
      <alignment horizontal="center" vertical="center"/>
    </xf>
    <xf numFmtId="0" fontId="9" fillId="0" borderId="10" xfId="0" applyFont="1" applyBorder="1" applyAlignment="1">
      <alignment horizontal="center" vertical="center"/>
    </xf>
    <xf numFmtId="9" fontId="11" fillId="0" borderId="10" xfId="3" applyFont="1" applyBorder="1" applyAlignment="1">
      <alignment horizontal="center" vertical="center"/>
    </xf>
    <xf numFmtId="165" fontId="11" fillId="0" borderId="10" xfId="0" applyNumberFormat="1" applyFont="1" applyBorder="1" applyAlignment="1">
      <alignment horizontal="center" vertical="center"/>
    </xf>
    <xf numFmtId="165" fontId="6" fillId="0" borderId="10" xfId="0" applyNumberFormat="1" applyFont="1" applyBorder="1" applyAlignment="1">
      <alignment horizontal="left" vertical="center" wrapText="1"/>
    </xf>
    <xf numFmtId="165" fontId="6" fillId="0" borderId="0" xfId="0" applyNumberFormat="1" applyFont="1" applyBorder="1"/>
    <xf numFmtId="4" fontId="22" fillId="0" borderId="0" xfId="0" applyNumberFormat="1" applyFont="1"/>
    <xf numFmtId="0" fontId="6" fillId="2" borderId="10" xfId="0" applyFont="1" applyFill="1" applyBorder="1" applyAlignment="1">
      <alignment horizontal="right"/>
    </xf>
    <xf numFmtId="165" fontId="6" fillId="2" borderId="10" xfId="0" applyNumberFormat="1" applyFont="1" applyFill="1" applyBorder="1"/>
    <xf numFmtId="0" fontId="6" fillId="0" borderId="13" xfId="0" applyFont="1" applyBorder="1" applyAlignment="1">
      <alignment horizontal="center"/>
    </xf>
    <xf numFmtId="0" fontId="10" fillId="0" borderId="18" xfId="0" applyFont="1" applyBorder="1" applyAlignment="1">
      <alignment vertical="center"/>
    </xf>
    <xf numFmtId="0" fontId="9" fillId="0" borderId="14" xfId="0" applyFont="1" applyBorder="1"/>
    <xf numFmtId="0" fontId="9" fillId="0" borderId="14" xfId="0" applyFont="1" applyBorder="1" applyAlignment="1">
      <alignment horizontal="right"/>
    </xf>
    <xf numFmtId="4" fontId="10" fillId="0" borderId="20" xfId="0" applyNumberFormat="1" applyFont="1" applyBorder="1" applyAlignment="1">
      <alignment vertical="center"/>
    </xf>
    <xf numFmtId="165" fontId="10" fillId="0" borderId="20" xfId="0" applyNumberFormat="1" applyFont="1" applyBorder="1" applyAlignment="1">
      <alignment vertical="center"/>
    </xf>
    <xf numFmtId="0" fontId="10" fillId="0" borderId="17" xfId="0" applyFont="1" applyBorder="1" applyAlignment="1">
      <alignment vertical="center"/>
    </xf>
    <xf numFmtId="0" fontId="9" fillId="0" borderId="0" xfId="0" applyFont="1" applyBorder="1" applyAlignment="1">
      <alignment horizontal="right"/>
    </xf>
    <xf numFmtId="165" fontId="10" fillId="0" borderId="20" xfId="0" applyNumberFormat="1" applyFont="1" applyBorder="1" applyAlignment="1">
      <alignment horizontal="right" vertical="center"/>
    </xf>
    <xf numFmtId="165" fontId="9" fillId="0" borderId="16" xfId="0" applyNumberFormat="1" applyFont="1" applyBorder="1"/>
    <xf numFmtId="165" fontId="9" fillId="0" borderId="20" xfId="1" applyFont="1" applyBorder="1"/>
    <xf numFmtId="0" fontId="4" fillId="2" borderId="11" xfId="0" applyFont="1" applyFill="1" applyBorder="1" applyAlignment="1">
      <alignment vertical="center"/>
    </xf>
    <xf numFmtId="0" fontId="9" fillId="2" borderId="12" xfId="0" applyFont="1" applyFill="1" applyBorder="1"/>
    <xf numFmtId="0" fontId="9" fillId="2" borderId="12" xfId="0" applyFont="1" applyFill="1" applyBorder="1" applyAlignment="1">
      <alignment horizontal="right"/>
    </xf>
    <xf numFmtId="4" fontId="4" fillId="2" borderId="10" xfId="0" applyNumberFormat="1" applyFont="1" applyFill="1" applyBorder="1" applyAlignment="1">
      <alignment vertical="center"/>
    </xf>
    <xf numFmtId="9" fontId="6" fillId="2" borderId="10" xfId="0" applyNumberFormat="1" applyFont="1" applyFill="1" applyBorder="1" applyAlignment="1">
      <alignment horizontal="center"/>
    </xf>
    <xf numFmtId="165" fontId="4" fillId="2" borderId="10" xfId="1" applyFont="1" applyFill="1" applyBorder="1" applyAlignment="1">
      <alignment horizontal="left" vertical="center"/>
    </xf>
    <xf numFmtId="4" fontId="4" fillId="2" borderId="13" xfId="0" applyNumberFormat="1" applyFont="1" applyFill="1" applyBorder="1" applyAlignment="1">
      <alignment horizontal="right" vertical="center"/>
    </xf>
    <xf numFmtId="0" fontId="9" fillId="0" borderId="13" xfId="0" applyFont="1" applyBorder="1" applyAlignment="1">
      <alignment horizontal="center"/>
    </xf>
    <xf numFmtId="0" fontId="10" fillId="0" borderId="11" xfId="0" applyFont="1" applyFill="1" applyBorder="1" applyAlignment="1">
      <alignment vertical="center"/>
    </xf>
    <xf numFmtId="0" fontId="9" fillId="0" borderId="12" xfId="0" applyFont="1" applyFill="1" applyBorder="1"/>
    <xf numFmtId="9" fontId="9" fillId="0" borderId="12" xfId="0" applyNumberFormat="1" applyFont="1" applyFill="1" applyBorder="1" applyAlignment="1">
      <alignment horizontal="center"/>
    </xf>
    <xf numFmtId="0" fontId="6" fillId="0" borderId="13" xfId="0" applyFont="1" applyFill="1" applyBorder="1" applyAlignment="1">
      <alignment horizontal="right"/>
    </xf>
    <xf numFmtId="165" fontId="4" fillId="0" borderId="10" xfId="1" applyFont="1" applyFill="1" applyBorder="1" applyAlignment="1">
      <alignment horizontal="left" vertical="center"/>
    </xf>
    <xf numFmtId="4" fontId="4" fillId="0" borderId="13" xfId="0" applyNumberFormat="1" applyFont="1" applyFill="1" applyBorder="1" applyAlignment="1">
      <alignment horizontal="right" vertical="center"/>
    </xf>
    <xf numFmtId="0" fontId="10" fillId="0" borderId="0" xfId="0" applyFont="1" applyFill="1" applyBorder="1" applyAlignment="1">
      <alignment vertical="center"/>
    </xf>
    <xf numFmtId="0" fontId="4" fillId="0" borderId="0" xfId="0" applyFont="1" applyFill="1" applyBorder="1" applyAlignment="1">
      <alignment vertical="center"/>
    </xf>
    <xf numFmtId="165" fontId="4" fillId="0" borderId="0" xfId="1" applyFont="1" applyFill="1" applyBorder="1" applyAlignment="1">
      <alignment horizontal="left" vertical="center"/>
    </xf>
    <xf numFmtId="0" fontId="9" fillId="0" borderId="11" xfId="0" applyFont="1" applyBorder="1"/>
    <xf numFmtId="0" fontId="10" fillId="0" borderId="0" xfId="0" applyFont="1" applyBorder="1" applyAlignment="1">
      <alignment horizontal="left" vertical="center" indent="2"/>
    </xf>
    <xf numFmtId="0" fontId="6" fillId="0" borderId="0" xfId="0" applyFont="1" applyAlignment="1">
      <alignment horizontal="left" vertical="center" indent="7"/>
    </xf>
    <xf numFmtId="0" fontId="13" fillId="0" borderId="0" xfId="0" applyFont="1" applyBorder="1" applyAlignment="1">
      <alignment horizontal="left" vertical="top" wrapText="1"/>
    </xf>
    <xf numFmtId="0" fontId="16" fillId="0" borderId="0" xfId="0" applyFont="1" applyBorder="1" applyAlignment="1">
      <alignment horizontal="left" vertical="top" wrapText="1"/>
    </xf>
    <xf numFmtId="165" fontId="13" fillId="0" borderId="10" xfId="1" applyNumberFormat="1" applyFont="1" applyBorder="1" applyAlignment="1">
      <alignment vertical="center"/>
    </xf>
    <xf numFmtId="2" fontId="13" fillId="0" borderId="10" xfId="0" applyNumberFormat="1" applyFont="1" applyBorder="1" applyAlignment="1">
      <alignment horizontal="right" vertical="center"/>
    </xf>
    <xf numFmtId="0" fontId="13" fillId="0" borderId="10" xfId="0" applyFont="1" applyBorder="1" applyAlignment="1">
      <alignment vertical="center" wrapText="1"/>
    </xf>
    <xf numFmtId="0" fontId="13" fillId="0" borderId="10" xfId="0" applyFont="1" applyBorder="1" applyAlignment="1">
      <alignment horizontal="left" vertical="center" wrapText="1"/>
    </xf>
    <xf numFmtId="0" fontId="13" fillId="0" borderId="0" xfId="0" applyFont="1" applyAlignment="1">
      <alignment horizontal="left" vertical="center" wrapText="1"/>
    </xf>
    <xf numFmtId="0" fontId="14" fillId="0" borderId="0" xfId="0" applyFont="1" applyAlignment="1">
      <alignment vertical="center"/>
    </xf>
    <xf numFmtId="165" fontId="11" fillId="0" borderId="10" xfId="0" applyNumberFormat="1" applyFont="1" applyBorder="1"/>
    <xf numFmtId="0" fontId="16" fillId="0" borderId="0" xfId="0" applyFont="1" applyAlignment="1">
      <alignment horizontal="left" vertical="center" wrapText="1"/>
    </xf>
    <xf numFmtId="0" fontId="10" fillId="0" borderId="0" xfId="0" applyFont="1" applyAlignment="1">
      <alignment horizontal="left" vertical="center" wrapText="1"/>
    </xf>
    <xf numFmtId="0" fontId="13" fillId="0" borderId="0" xfId="0" applyFont="1" applyBorder="1" applyAlignment="1">
      <alignment vertical="top"/>
    </xf>
    <xf numFmtId="0" fontId="13" fillId="0" borderId="0" xfId="0" applyFont="1" applyBorder="1" applyAlignment="1">
      <alignment horizontal="left" vertical="center"/>
    </xf>
    <xf numFmtId="0" fontId="11" fillId="0" borderId="0" xfId="0" applyFont="1" applyAlignment="1"/>
    <xf numFmtId="0" fontId="27" fillId="0" borderId="10" xfId="0" applyFont="1" applyBorder="1" applyAlignment="1">
      <alignment horizontal="left" vertical="center" wrapText="1"/>
    </xf>
    <xf numFmtId="0" fontId="28" fillId="0" borderId="10" xfId="0" applyFont="1" applyBorder="1" applyAlignment="1">
      <alignment horizontal="left" vertical="center" wrapText="1"/>
    </xf>
    <xf numFmtId="0" fontId="27" fillId="4" borderId="10" xfId="0" applyFont="1" applyFill="1" applyBorder="1" applyAlignment="1">
      <alignment horizontal="center" vertical="center" wrapText="1"/>
    </xf>
    <xf numFmtId="2" fontId="13" fillId="0" borderId="13" xfId="0" applyNumberFormat="1" applyFont="1" applyFill="1" applyBorder="1" applyAlignment="1">
      <alignment horizontal="center" vertical="center"/>
    </xf>
    <xf numFmtId="0" fontId="29" fillId="0" borderId="10" xfId="0" applyFont="1" applyBorder="1" applyAlignment="1">
      <alignment horizontal="left" vertical="center" wrapText="1"/>
    </xf>
    <xf numFmtId="0" fontId="12" fillId="0" borderId="10" xfId="4" applyFont="1" applyFill="1" applyBorder="1" applyAlignment="1">
      <alignment vertical="center" wrapText="1"/>
    </xf>
    <xf numFmtId="0" fontId="11" fillId="0" borderId="10" xfId="0" applyFont="1" applyBorder="1" applyAlignment="1">
      <alignment horizontal="center" vertical="center" wrapText="1"/>
    </xf>
    <xf numFmtId="14" fontId="27" fillId="0" borderId="10" xfId="0" applyNumberFormat="1" applyFont="1" applyBorder="1" applyAlignment="1">
      <alignment horizontal="right" vertical="center"/>
    </xf>
    <xf numFmtId="14" fontId="13" fillId="0" borderId="10" xfId="0" applyNumberFormat="1" applyFont="1" applyBorder="1" applyAlignment="1">
      <alignment horizontal="right" vertical="center"/>
    </xf>
    <xf numFmtId="0" fontId="13" fillId="0" borderId="0" xfId="0" applyFont="1" applyBorder="1" applyAlignment="1">
      <alignment vertical="top"/>
    </xf>
    <xf numFmtId="0" fontId="5" fillId="0" borderId="10" xfId="0" applyFont="1" applyBorder="1" applyAlignment="1">
      <alignment horizontal="center" vertical="center" wrapText="1"/>
    </xf>
    <xf numFmtId="0" fontId="31" fillId="0" borderId="29" xfId="0" applyFont="1" applyBorder="1" applyAlignment="1">
      <alignment horizontal="center" vertical="center"/>
    </xf>
    <xf numFmtId="0" fontId="5" fillId="0" borderId="10" xfId="0" applyFont="1" applyBorder="1" applyAlignment="1">
      <alignment vertical="center" wrapText="1"/>
    </xf>
    <xf numFmtId="0" fontId="31" fillId="0" borderId="10" xfId="0" applyFont="1" applyFill="1" applyBorder="1" applyAlignment="1">
      <alignment horizontal="center" vertical="center"/>
    </xf>
    <xf numFmtId="0" fontId="5" fillId="0" borderId="10" xfId="0" applyFont="1" applyBorder="1" applyAlignment="1">
      <alignment vertical="center"/>
    </xf>
    <xf numFmtId="0" fontId="5" fillId="0" borderId="10" xfId="0" applyFont="1" applyBorder="1" applyAlignment="1">
      <alignment horizontal="left" vertical="center" wrapText="1"/>
    </xf>
    <xf numFmtId="0" fontId="10" fillId="0" borderId="0" xfId="0" applyFont="1" applyBorder="1" applyAlignment="1">
      <alignment horizontal="left" vertical="center" wrapText="1"/>
    </xf>
    <xf numFmtId="2" fontId="13" fillId="0" borderId="10" xfId="0" applyNumberFormat="1" applyFont="1" applyBorder="1" applyAlignment="1">
      <alignment horizontal="left" vertical="center"/>
    </xf>
    <xf numFmtId="0" fontId="9" fillId="0" borderId="0" xfId="0" applyFont="1" applyAlignment="1">
      <alignment horizontal="center" vertical="center"/>
    </xf>
    <xf numFmtId="0" fontId="10" fillId="0" borderId="0" xfId="0" applyFont="1" applyAlignment="1">
      <alignment horizontal="left" vertical="center" wrapText="1"/>
    </xf>
    <xf numFmtId="0" fontId="16" fillId="0" borderId="0" xfId="0" applyFont="1" applyAlignment="1">
      <alignment horizontal="left" vertical="center" wrapText="1"/>
    </xf>
    <xf numFmtId="0" fontId="33" fillId="0" borderId="10" xfId="0" applyFont="1" applyBorder="1" applyAlignment="1">
      <alignment vertical="center" wrapText="1"/>
    </xf>
    <xf numFmtId="0" fontId="34" fillId="0" borderId="10" xfId="0" applyFont="1" applyBorder="1" applyAlignment="1">
      <alignment horizontal="left" vertical="center" wrapText="1"/>
    </xf>
    <xf numFmtId="165" fontId="13" fillId="0" borderId="10" xfId="0" applyNumberFormat="1" applyFont="1" applyBorder="1" applyAlignment="1">
      <alignment horizontal="center" vertical="center"/>
    </xf>
    <xf numFmtId="0" fontId="13" fillId="0" borderId="10" xfId="0" applyFont="1" applyBorder="1" applyAlignment="1">
      <alignment horizontal="center" vertical="center"/>
    </xf>
    <xf numFmtId="9" fontId="12" fillId="0" borderId="10" xfId="3" applyFont="1" applyBorder="1" applyAlignment="1">
      <alignment horizontal="center" vertical="center"/>
    </xf>
    <xf numFmtId="165" fontId="12" fillId="0" borderId="10" xfId="0" applyNumberFormat="1" applyFont="1" applyBorder="1" applyAlignment="1">
      <alignment horizontal="center" vertical="center"/>
    </xf>
    <xf numFmtId="0" fontId="0" fillId="0" borderId="0" xfId="0" applyAlignment="1">
      <alignment vertical="center"/>
    </xf>
    <xf numFmtId="0" fontId="32" fillId="0" borderId="10" xfId="0" applyFont="1" applyBorder="1"/>
    <xf numFmtId="0" fontId="3" fillId="0" borderId="11" xfId="0" applyFont="1" applyBorder="1" applyAlignment="1">
      <alignment vertical="center"/>
    </xf>
    <xf numFmtId="0" fontId="32" fillId="0" borderId="12" xfId="0" applyFont="1" applyBorder="1" applyAlignment="1"/>
    <xf numFmtId="0" fontId="32" fillId="0" borderId="13" xfId="0" applyFont="1" applyBorder="1" applyAlignment="1"/>
    <xf numFmtId="0" fontId="10" fillId="0" borderId="0" xfId="0" applyFont="1" applyAlignment="1">
      <alignment horizontal="left" vertical="center" wrapText="1"/>
    </xf>
    <xf numFmtId="43" fontId="13" fillId="0" borderId="0" xfId="0" applyNumberFormat="1" applyFont="1" applyBorder="1" applyAlignment="1">
      <alignment horizontal="left" vertical="center"/>
    </xf>
    <xf numFmtId="0" fontId="3" fillId="0" borderId="0" xfId="0" quotePrefix="1" applyFont="1" applyBorder="1" applyAlignment="1">
      <alignment horizontal="left" vertical="center" wrapText="1"/>
    </xf>
    <xf numFmtId="0" fontId="3" fillId="0" borderId="0" xfId="0" applyFont="1" applyBorder="1" applyAlignment="1">
      <alignment horizontal="left" vertical="center" wrapText="1"/>
    </xf>
    <xf numFmtId="0" fontId="34" fillId="0" borderId="11" xfId="0" applyFont="1" applyBorder="1" applyAlignment="1">
      <alignment horizontal="left" vertical="center" wrapText="1"/>
    </xf>
    <xf numFmtId="165" fontId="35" fillId="4" borderId="0" xfId="0" applyNumberFormat="1" applyFont="1" applyFill="1" applyBorder="1"/>
    <xf numFmtId="43" fontId="9" fillId="0" borderId="0" xfId="0" applyNumberFormat="1" applyFont="1"/>
    <xf numFmtId="43" fontId="11" fillId="0" borderId="0" xfId="0" applyNumberFormat="1" applyFont="1"/>
    <xf numFmtId="165" fontId="13" fillId="0" borderId="10" xfId="0" applyNumberFormat="1" applyFont="1" applyBorder="1" applyAlignment="1">
      <alignment vertical="top" wrapText="1"/>
    </xf>
    <xf numFmtId="0" fontId="11" fillId="0" borderId="10" xfId="0" applyFont="1" applyBorder="1"/>
    <xf numFmtId="0" fontId="13" fillId="0" borderId="0" xfId="0" applyFont="1" applyFill="1" applyBorder="1" applyAlignment="1">
      <alignment horizontal="left"/>
    </xf>
    <xf numFmtId="0" fontId="16" fillId="0" borderId="0" xfId="0" applyFont="1" applyAlignment="1">
      <alignment horizontal="left" vertical="center" wrapText="1"/>
    </xf>
    <xf numFmtId="165" fontId="16" fillId="2" borderId="10" xfId="1" applyNumberFormat="1" applyFont="1" applyFill="1" applyBorder="1" applyAlignment="1"/>
    <xf numFmtId="165" fontId="16" fillId="0" borderId="0" xfId="0" applyNumberFormat="1" applyFont="1" applyBorder="1"/>
    <xf numFmtId="0" fontId="13" fillId="0" borderId="0" xfId="0" applyFont="1" applyAlignment="1">
      <alignment horizontal="left" vertical="center" wrapText="1"/>
    </xf>
    <xf numFmtId="0" fontId="3" fillId="0" borderId="0" xfId="0" applyFont="1" applyBorder="1" applyAlignment="1">
      <alignment horizontal="left" vertical="center" wrapText="1"/>
    </xf>
    <xf numFmtId="0" fontId="4" fillId="0" borderId="0" xfId="0" applyFont="1" applyBorder="1" applyAlignment="1">
      <alignment horizontal="left" vertical="center" wrapText="1"/>
    </xf>
    <xf numFmtId="0" fontId="13" fillId="0" borderId="0" xfId="0" applyFont="1" applyBorder="1" applyAlignment="1">
      <alignment horizontal="left" vertical="center" wrapText="1"/>
    </xf>
    <xf numFmtId="0" fontId="13" fillId="0" borderId="11" xfId="0" applyFont="1" applyFill="1" applyBorder="1" applyAlignment="1">
      <alignment horizontal="left" vertical="center" wrapText="1"/>
    </xf>
    <xf numFmtId="0" fontId="13" fillId="0" borderId="12" xfId="0" applyFont="1" applyFill="1" applyBorder="1" applyAlignment="1">
      <alignment horizontal="left" vertical="center" wrapText="1"/>
    </xf>
    <xf numFmtId="0" fontId="13" fillId="0" borderId="13" xfId="0" applyFont="1" applyFill="1" applyBorder="1" applyAlignment="1">
      <alignment horizontal="left" vertical="center" wrapText="1"/>
    </xf>
    <xf numFmtId="0" fontId="9" fillId="0" borderId="10" xfId="0" applyFont="1" applyBorder="1" applyAlignment="1">
      <alignment horizontal="left" vertical="center"/>
    </xf>
    <xf numFmtId="0" fontId="11" fillId="0" borderId="10" xfId="0" applyFont="1" applyBorder="1" applyAlignment="1">
      <alignment horizontal="center"/>
    </xf>
    <xf numFmtId="0" fontId="3" fillId="0" borderId="0" xfId="0" quotePrefix="1" applyFont="1" applyBorder="1" applyAlignment="1">
      <alignment horizontal="left" vertical="center" wrapText="1"/>
    </xf>
    <xf numFmtId="0" fontId="10" fillId="0" borderId="0" xfId="0" applyFont="1" applyAlignment="1">
      <alignment horizontal="center" vertical="center" wrapText="1"/>
    </xf>
    <xf numFmtId="0" fontId="4" fillId="2" borderId="11" xfId="0" applyFont="1" applyFill="1" applyBorder="1" applyAlignment="1">
      <alignment horizontal="center" vertical="center"/>
    </xf>
    <xf numFmtId="0" fontId="4" fillId="2" borderId="12" xfId="0" applyFont="1" applyFill="1" applyBorder="1" applyAlignment="1">
      <alignment horizontal="center" vertical="center"/>
    </xf>
    <xf numFmtId="0" fontId="4" fillId="2" borderId="13" xfId="0" applyFont="1" applyFill="1" applyBorder="1" applyAlignment="1">
      <alignment horizontal="center" vertical="center"/>
    </xf>
    <xf numFmtId="0" fontId="10" fillId="0" borderId="0" xfId="0" applyFont="1" applyAlignment="1">
      <alignment horizontal="left" vertical="center" wrapText="1"/>
    </xf>
    <xf numFmtId="0" fontId="13" fillId="0" borderId="0" xfId="0" quotePrefix="1" applyFont="1" applyBorder="1" applyAlignment="1">
      <alignment horizontal="left" vertical="center" wrapText="1"/>
    </xf>
    <xf numFmtId="0" fontId="6" fillId="2" borderId="11" xfId="0" applyFont="1" applyFill="1" applyBorder="1" applyAlignment="1">
      <alignment horizontal="left"/>
    </xf>
    <xf numFmtId="0" fontId="6" fillId="2" borderId="12" xfId="0" applyFont="1" applyFill="1" applyBorder="1" applyAlignment="1">
      <alignment horizontal="left"/>
    </xf>
    <xf numFmtId="0" fontId="6" fillId="2" borderId="13" xfId="0" applyFont="1" applyFill="1" applyBorder="1" applyAlignment="1">
      <alignment horizontal="left"/>
    </xf>
    <xf numFmtId="0" fontId="9" fillId="0" borderId="0" xfId="0" applyFont="1" applyAlignment="1">
      <alignment horizontal="left" wrapText="1"/>
    </xf>
    <xf numFmtId="0" fontId="10" fillId="0" borderId="11" xfId="0" applyFont="1" applyBorder="1" applyAlignment="1">
      <alignment horizontal="center" vertical="center"/>
    </xf>
    <xf numFmtId="0" fontId="10" fillId="0" borderId="13" xfId="0" applyFont="1" applyBorder="1" applyAlignment="1">
      <alignment horizontal="center" vertical="center"/>
    </xf>
    <xf numFmtId="0" fontId="10" fillId="0" borderId="10" xfId="0" applyFont="1" applyBorder="1" applyAlignment="1">
      <alignment horizontal="center" vertical="center"/>
    </xf>
    <xf numFmtId="0" fontId="6" fillId="0" borderId="11" xfId="0" applyFont="1" applyBorder="1" applyAlignment="1">
      <alignment horizontal="left" vertical="center"/>
    </xf>
    <xf numFmtId="0" fontId="6" fillId="0" borderId="13" xfId="0" applyFont="1" applyBorder="1" applyAlignment="1">
      <alignment horizontal="left" vertical="center"/>
    </xf>
    <xf numFmtId="0" fontId="16" fillId="0" borderId="0" xfId="0" applyFont="1" applyBorder="1" applyAlignment="1">
      <alignment horizontal="left" vertical="center"/>
    </xf>
    <xf numFmtId="0" fontId="4" fillId="0" borderId="0" xfId="0" applyFont="1" applyBorder="1" applyAlignment="1">
      <alignment horizontal="left" vertical="center"/>
    </xf>
    <xf numFmtId="0" fontId="16" fillId="0" borderId="0" xfId="0" applyFont="1" applyAlignment="1">
      <alignment horizontal="left" vertical="center" wrapText="1"/>
    </xf>
    <xf numFmtId="0" fontId="10" fillId="0" borderId="0" xfId="0" applyFont="1" applyBorder="1" applyAlignment="1">
      <alignment horizontal="left" vertical="center"/>
    </xf>
    <xf numFmtId="0" fontId="10" fillId="0" borderId="10" xfId="0" applyFont="1" applyBorder="1" applyAlignment="1">
      <alignment horizontal="left" vertical="center"/>
    </xf>
    <xf numFmtId="0" fontId="4" fillId="0" borderId="0" xfId="0" applyFont="1" applyAlignment="1">
      <alignment horizontal="left" vertical="center" wrapText="1"/>
    </xf>
    <xf numFmtId="0" fontId="9" fillId="0" borderId="11" xfId="0" applyFont="1" applyFill="1" applyBorder="1" applyAlignment="1">
      <alignment horizontal="right" vertical="center"/>
    </xf>
    <xf numFmtId="0" fontId="9" fillId="0" borderId="12" xfId="0" applyFont="1" applyFill="1" applyBorder="1" applyAlignment="1">
      <alignment horizontal="right" vertical="center"/>
    </xf>
    <xf numFmtId="0" fontId="9" fillId="0" borderId="13" xfId="0" applyFont="1" applyFill="1" applyBorder="1" applyAlignment="1">
      <alignment horizontal="right" vertical="center"/>
    </xf>
    <xf numFmtId="0" fontId="4" fillId="0" borderId="10" xfId="0" applyFont="1" applyBorder="1" applyAlignment="1">
      <alignment horizontal="center" vertical="center"/>
    </xf>
    <xf numFmtId="0" fontId="13" fillId="0" borderId="11" xfId="0" applyFont="1" applyFill="1" applyBorder="1" applyAlignment="1">
      <alignment horizontal="left"/>
    </xf>
    <xf numFmtId="0" fontId="13" fillId="0" borderId="12" xfId="0" applyFont="1" applyFill="1" applyBorder="1" applyAlignment="1">
      <alignment horizontal="left"/>
    </xf>
    <xf numFmtId="0" fontId="13" fillId="0" borderId="13" xfId="0" applyFont="1" applyFill="1" applyBorder="1" applyAlignment="1">
      <alignment horizontal="left"/>
    </xf>
    <xf numFmtId="0" fontId="6" fillId="0" borderId="10" xfId="0" applyFont="1" applyBorder="1" applyAlignment="1">
      <alignment horizontal="center"/>
    </xf>
    <xf numFmtId="0" fontId="6" fillId="0" borderId="10" xfId="0" applyFont="1" applyBorder="1" applyAlignment="1">
      <alignment horizontal="center" vertical="center"/>
    </xf>
    <xf numFmtId="0" fontId="4" fillId="2" borderId="10" xfId="0" applyFont="1" applyFill="1" applyBorder="1" applyAlignment="1">
      <alignment horizontal="center" vertical="center"/>
    </xf>
    <xf numFmtId="0" fontId="13" fillId="0" borderId="0" xfId="0" applyFont="1" applyAlignment="1">
      <alignment horizontal="left" vertical="top" wrapText="1"/>
    </xf>
    <xf numFmtId="0" fontId="16" fillId="0" borderId="11" xfId="0" applyFont="1" applyFill="1" applyBorder="1" applyAlignment="1">
      <alignment horizontal="left" vertical="center" wrapText="1"/>
    </xf>
    <xf numFmtId="0" fontId="16" fillId="0" borderId="12" xfId="0" applyFont="1" applyFill="1" applyBorder="1" applyAlignment="1">
      <alignment horizontal="left" vertical="center" wrapText="1"/>
    </xf>
    <xf numFmtId="0" fontId="16" fillId="0" borderId="13" xfId="0" applyFont="1" applyFill="1" applyBorder="1" applyAlignment="1">
      <alignment horizontal="left" vertical="center" wrapText="1"/>
    </xf>
    <xf numFmtId="0" fontId="4" fillId="0" borderId="10" xfId="0" applyFont="1" applyBorder="1" applyAlignment="1">
      <alignment horizontal="left" vertical="center"/>
    </xf>
    <xf numFmtId="0" fontId="4" fillId="0" borderId="18" xfId="0" applyFont="1" applyBorder="1" applyAlignment="1">
      <alignment horizontal="left" vertical="center"/>
    </xf>
    <xf numFmtId="0" fontId="4" fillId="0" borderId="19" xfId="0" applyFont="1" applyBorder="1" applyAlignment="1">
      <alignment horizontal="left" vertical="center"/>
    </xf>
    <xf numFmtId="0" fontId="4" fillId="0" borderId="11" xfId="0" applyFont="1" applyBorder="1" applyAlignment="1">
      <alignment horizontal="left" vertical="center"/>
    </xf>
    <xf numFmtId="0" fontId="4" fillId="0" borderId="13" xfId="0" applyFont="1" applyBorder="1" applyAlignment="1">
      <alignment horizontal="left" vertical="center"/>
    </xf>
    <xf numFmtId="0" fontId="11" fillId="0" borderId="10" xfId="0" applyFont="1" applyBorder="1" applyAlignment="1">
      <alignment horizontal="left" vertical="center"/>
    </xf>
    <xf numFmtId="0" fontId="32" fillId="0" borderId="11" xfId="0" applyFont="1" applyBorder="1" applyAlignment="1">
      <alignment horizontal="left"/>
    </xf>
    <xf numFmtId="0" fontId="32" fillId="0" borderId="12" xfId="0" applyFont="1" applyBorder="1" applyAlignment="1">
      <alignment horizontal="left"/>
    </xf>
    <xf numFmtId="0" fontId="32" fillId="0" borderId="13" xfId="0" applyFont="1" applyBorder="1" applyAlignment="1">
      <alignment horizontal="left"/>
    </xf>
    <xf numFmtId="0" fontId="10" fillId="0" borderId="0" xfId="0" applyFont="1" applyBorder="1" applyAlignment="1">
      <alignment vertical="center"/>
    </xf>
    <xf numFmtId="0" fontId="10" fillId="0" borderId="0" xfId="0" applyFont="1" applyBorder="1" applyAlignment="1">
      <alignment horizontal="left" vertical="center" wrapText="1"/>
    </xf>
    <xf numFmtId="0" fontId="13" fillId="0" borderId="0" xfId="0" applyFont="1" applyBorder="1" applyAlignment="1">
      <alignment horizontal="left" vertical="top" wrapText="1"/>
    </xf>
    <xf numFmtId="0" fontId="13" fillId="0" borderId="11" xfId="0" applyFont="1" applyBorder="1" applyAlignment="1">
      <alignment horizontal="left" vertical="center" wrapText="1"/>
    </xf>
    <xf numFmtId="0" fontId="13" fillId="0" borderId="12" xfId="0" applyFont="1" applyBorder="1" applyAlignment="1">
      <alignment horizontal="left" vertical="center" wrapText="1"/>
    </xf>
    <xf numFmtId="0" fontId="13" fillId="0" borderId="13" xfId="0" applyFont="1" applyBorder="1" applyAlignment="1">
      <alignment horizontal="left" vertical="center" wrapText="1"/>
    </xf>
    <xf numFmtId="0" fontId="13" fillId="0" borderId="0" xfId="0" applyFont="1" applyBorder="1" applyAlignment="1">
      <alignment vertical="top"/>
    </xf>
    <xf numFmtId="0" fontId="16" fillId="0" borderId="11" xfId="0" applyFont="1" applyBorder="1" applyAlignment="1">
      <alignment horizontal="left" vertical="center"/>
    </xf>
    <xf numFmtId="0" fontId="16" fillId="0" borderId="12" xfId="0" applyFont="1" applyBorder="1" applyAlignment="1">
      <alignment horizontal="left" vertical="center"/>
    </xf>
    <xf numFmtId="0" fontId="16" fillId="0" borderId="13" xfId="0" applyFont="1" applyBorder="1" applyAlignment="1">
      <alignment horizontal="left" vertical="center"/>
    </xf>
    <xf numFmtId="0" fontId="4" fillId="0" borderId="12" xfId="0" applyFont="1" applyBorder="1" applyAlignment="1">
      <alignment horizontal="left" vertical="center"/>
    </xf>
    <xf numFmtId="0" fontId="16" fillId="0" borderId="10" xfId="0" applyFont="1" applyBorder="1" applyAlignment="1">
      <alignment vertical="center" wrapText="1"/>
    </xf>
    <xf numFmtId="0" fontId="16" fillId="0" borderId="11" xfId="0" applyFont="1" applyBorder="1" applyAlignment="1">
      <alignment horizontal="left" vertical="center" wrapText="1"/>
    </xf>
    <xf numFmtId="0" fontId="16" fillId="0" borderId="12" xfId="0" applyFont="1" applyBorder="1" applyAlignment="1">
      <alignment horizontal="left" vertical="center" wrapText="1"/>
    </xf>
    <xf numFmtId="0" fontId="16" fillId="0" borderId="13" xfId="0" applyFont="1" applyBorder="1" applyAlignment="1">
      <alignment horizontal="left" vertical="center" wrapText="1"/>
    </xf>
    <xf numFmtId="0" fontId="10" fillId="0" borderId="11" xfId="0" applyFont="1" applyBorder="1" applyAlignment="1">
      <alignment horizontal="left" vertical="center"/>
    </xf>
    <xf numFmtId="0" fontId="10" fillId="0" borderId="12" xfId="0" applyFont="1" applyBorder="1" applyAlignment="1">
      <alignment horizontal="left" vertical="center"/>
    </xf>
    <xf numFmtId="0" fontId="10" fillId="0" borderId="13" xfId="0" applyFont="1" applyBorder="1" applyAlignment="1">
      <alignment horizontal="left" vertical="center"/>
    </xf>
    <xf numFmtId="0" fontId="10" fillId="0" borderId="15" xfId="0" applyFont="1" applyBorder="1" applyAlignment="1">
      <alignment horizontal="left" vertical="center" wrapText="1"/>
    </xf>
    <xf numFmtId="0" fontId="6" fillId="2" borderId="6" xfId="0" applyFont="1" applyFill="1" applyBorder="1" applyAlignment="1">
      <alignment horizontal="center" vertical="center"/>
    </xf>
    <xf numFmtId="0" fontId="6" fillId="2" borderId="7" xfId="0" applyFont="1" applyFill="1" applyBorder="1" applyAlignment="1">
      <alignment horizontal="center" vertical="center"/>
    </xf>
    <xf numFmtId="0" fontId="6" fillId="2" borderId="9" xfId="0" applyFont="1" applyFill="1" applyBorder="1" applyAlignment="1">
      <alignment horizontal="center" vertical="center"/>
    </xf>
    <xf numFmtId="0" fontId="6" fillId="2" borderId="8" xfId="0" applyFont="1" applyFill="1" applyBorder="1" applyAlignment="1">
      <alignment horizontal="center" vertical="center"/>
    </xf>
    <xf numFmtId="0" fontId="6" fillId="2" borderId="4" xfId="0" applyFont="1" applyFill="1" applyBorder="1" applyAlignment="1">
      <alignment horizontal="center" vertical="center"/>
    </xf>
    <xf numFmtId="0" fontId="6" fillId="2" borderId="5" xfId="0" applyFont="1" applyFill="1" applyBorder="1" applyAlignment="1">
      <alignment horizontal="center" vertical="center"/>
    </xf>
    <xf numFmtId="0" fontId="16" fillId="0" borderId="1" xfId="0" applyFont="1" applyBorder="1" applyAlignment="1">
      <alignment horizontal="center" vertical="center"/>
    </xf>
    <xf numFmtId="0" fontId="16" fillId="0" borderId="2" xfId="0" applyFont="1" applyBorder="1" applyAlignment="1">
      <alignment horizontal="center" vertical="center"/>
    </xf>
    <xf numFmtId="0" fontId="16" fillId="0" borderId="10" xfId="0" applyFont="1" applyBorder="1" applyAlignment="1">
      <alignment horizontal="left" vertical="center"/>
    </xf>
    <xf numFmtId="0" fontId="13" fillId="0" borderId="11" xfId="0" applyFont="1" applyBorder="1" applyAlignment="1">
      <alignment horizontal="left" vertical="center"/>
    </xf>
    <xf numFmtId="0" fontId="13" fillId="0" borderId="12" xfId="0" applyFont="1" applyBorder="1" applyAlignment="1">
      <alignment horizontal="left" vertical="center"/>
    </xf>
    <xf numFmtId="0" fontId="13" fillId="0" borderId="13" xfId="0" applyFont="1" applyBorder="1" applyAlignment="1">
      <alignment horizontal="left" vertical="center"/>
    </xf>
    <xf numFmtId="10" fontId="10" fillId="0" borderId="10" xfId="0" applyNumberFormat="1" applyFont="1" applyBorder="1" applyAlignment="1">
      <alignment horizontal="center" vertical="center"/>
    </xf>
    <xf numFmtId="0" fontId="9" fillId="0" borderId="1" xfId="0" applyFont="1" applyBorder="1" applyAlignment="1">
      <alignment horizontal="center"/>
    </xf>
    <xf numFmtId="0" fontId="9" fillId="0" borderId="2" xfId="0" applyFont="1" applyBorder="1" applyAlignment="1">
      <alignment horizontal="center"/>
    </xf>
    <xf numFmtId="0" fontId="9" fillId="0" borderId="23" xfId="0" applyFont="1" applyBorder="1" applyAlignment="1">
      <alignment horizontal="center"/>
    </xf>
    <xf numFmtId="0" fontId="8" fillId="0" borderId="0" xfId="0" applyFont="1" applyAlignment="1">
      <alignment horizontal="center" vertical="top"/>
    </xf>
    <xf numFmtId="0" fontId="8" fillId="0" borderId="0" xfId="0" applyFont="1" applyAlignment="1">
      <alignment horizontal="center" vertical="top" wrapText="1"/>
    </xf>
    <xf numFmtId="0" fontId="2" fillId="0" borderId="24" xfId="0" applyFont="1" applyBorder="1" applyAlignment="1">
      <alignment horizontal="center" vertical="center"/>
    </xf>
    <xf numFmtId="0" fontId="2" fillId="0" borderId="25" xfId="0" applyFont="1" applyBorder="1" applyAlignment="1">
      <alignment horizontal="center" vertical="center"/>
    </xf>
    <xf numFmtId="0" fontId="0" fillId="0" borderId="0" xfId="0" applyAlignment="1">
      <alignment horizontal="center"/>
    </xf>
    <xf numFmtId="0" fontId="0" fillId="0" borderId="0" xfId="0" applyFont="1" applyAlignment="1">
      <alignment horizontal="right"/>
    </xf>
    <xf numFmtId="0" fontId="11" fillId="0" borderId="0" xfId="0" applyFont="1" applyAlignment="1">
      <alignment horizontal="center" vertical="center"/>
    </xf>
    <xf numFmtId="0" fontId="11" fillId="0" borderId="0" xfId="0" applyFont="1" applyAlignment="1">
      <alignment horizontal="center"/>
    </xf>
    <xf numFmtId="0" fontId="0" fillId="0" borderId="0" xfId="0" applyAlignment="1">
      <alignment horizontal="center" vertical="center"/>
    </xf>
    <xf numFmtId="0" fontId="0" fillId="0" borderId="0" xfId="0" applyAlignment="1">
      <alignment vertical="center"/>
    </xf>
    <xf numFmtId="0" fontId="9" fillId="5" borderId="0" xfId="0" applyFont="1" applyFill="1"/>
    <xf numFmtId="0" fontId="32" fillId="5" borderId="10" xfId="0" applyFont="1" applyFill="1" applyBorder="1" applyAlignment="1">
      <alignment horizontal="center" vertical="center" wrapText="1"/>
    </xf>
    <xf numFmtId="0" fontId="32" fillId="5" borderId="11" xfId="0" applyFont="1" applyFill="1" applyBorder="1" applyAlignment="1">
      <alignment horizontal="center" vertical="center" wrapText="1"/>
    </xf>
    <xf numFmtId="0" fontId="32" fillId="5" borderId="12" xfId="0" applyFont="1" applyFill="1" applyBorder="1" applyAlignment="1">
      <alignment horizontal="center" vertical="center" wrapText="1"/>
    </xf>
    <xf numFmtId="0" fontId="32" fillId="5" borderId="13" xfId="0" applyFont="1" applyFill="1" applyBorder="1" applyAlignment="1">
      <alignment horizontal="center" vertical="center" wrapText="1"/>
    </xf>
    <xf numFmtId="0" fontId="11" fillId="5" borderId="0" xfId="0" applyFont="1" applyFill="1"/>
    <xf numFmtId="0" fontId="9" fillId="5" borderId="10" xfId="0" applyFont="1" applyFill="1" applyBorder="1" applyAlignment="1">
      <alignment horizontal="left" vertical="center" wrapText="1"/>
    </xf>
    <xf numFmtId="0" fontId="9" fillId="5" borderId="11" xfId="0" applyFont="1" applyFill="1" applyBorder="1" applyAlignment="1">
      <alignment horizontal="left" vertical="center" wrapText="1"/>
    </xf>
    <xf numFmtId="0" fontId="9" fillId="5" borderId="12" xfId="0" applyFont="1" applyFill="1" applyBorder="1" applyAlignment="1">
      <alignment horizontal="left" vertical="center" wrapText="1"/>
    </xf>
    <xf numFmtId="0" fontId="9" fillId="5" borderId="13" xfId="0" applyFont="1" applyFill="1" applyBorder="1" applyAlignment="1">
      <alignment horizontal="left" vertical="center" wrapText="1"/>
    </xf>
    <xf numFmtId="165" fontId="9" fillId="5" borderId="10" xfId="1" applyFont="1" applyFill="1" applyBorder="1" applyAlignment="1">
      <alignment horizontal="right" vertical="center" wrapText="1"/>
    </xf>
    <xf numFmtId="0" fontId="16" fillId="5" borderId="0" xfId="0" applyFont="1" applyFill="1" applyBorder="1"/>
    <xf numFmtId="0" fontId="11" fillId="5" borderId="0" xfId="0" applyFont="1" applyFill="1" applyBorder="1"/>
    <xf numFmtId="0" fontId="12" fillId="5" borderId="0" xfId="0" applyFont="1" applyFill="1" applyBorder="1"/>
    <xf numFmtId="0" fontId="12" fillId="5" borderId="0" xfId="0" applyFont="1" applyFill="1" applyBorder="1" applyAlignment="1">
      <alignment horizontal="right"/>
    </xf>
    <xf numFmtId="165" fontId="16" fillId="5" borderId="10" xfId="1" applyFont="1" applyFill="1" applyBorder="1" applyAlignment="1">
      <alignment horizontal="right" vertical="top"/>
    </xf>
    <xf numFmtId="0" fontId="13" fillId="5" borderId="10" xfId="0" applyFont="1" applyFill="1" applyBorder="1"/>
    <xf numFmtId="0" fontId="23" fillId="5" borderId="10" xfId="0" applyFont="1" applyFill="1" applyBorder="1"/>
    <xf numFmtId="0" fontId="13" fillId="5" borderId="10" xfId="0" applyFont="1" applyFill="1" applyBorder="1" applyAlignment="1"/>
    <xf numFmtId="0" fontId="2" fillId="5" borderId="10" xfId="0" applyFont="1" applyFill="1" applyBorder="1"/>
    <xf numFmtId="0" fontId="13" fillId="5" borderId="0" xfId="0" applyFont="1" applyFill="1" applyBorder="1"/>
    <xf numFmtId="0" fontId="23" fillId="5" borderId="0" xfId="0" applyFont="1" applyFill="1" applyBorder="1"/>
    <xf numFmtId="0" fontId="13" fillId="5" borderId="0" xfId="0" applyFont="1" applyFill="1" applyBorder="1" applyAlignment="1"/>
    <xf numFmtId="0" fontId="2" fillId="5" borderId="0" xfId="0" applyFont="1" applyFill="1" applyBorder="1"/>
    <xf numFmtId="0" fontId="32" fillId="5" borderId="11" xfId="0" applyFont="1" applyFill="1" applyBorder="1" applyAlignment="1">
      <alignment horizontal="left" vertical="center" wrapText="1"/>
    </xf>
    <xf numFmtId="0" fontId="32" fillId="5" borderId="12" xfId="0" applyFont="1" applyFill="1" applyBorder="1" applyAlignment="1">
      <alignment horizontal="left" vertical="center" wrapText="1"/>
    </xf>
    <xf numFmtId="0" fontId="32" fillId="5" borderId="13" xfId="0" applyFont="1" applyFill="1" applyBorder="1" applyAlignment="1">
      <alignment horizontal="left" vertical="center" wrapText="1"/>
    </xf>
    <xf numFmtId="165" fontId="13" fillId="5" borderId="0" xfId="0" quotePrefix="1" applyNumberFormat="1" applyFont="1" applyFill="1" applyBorder="1" applyAlignment="1">
      <alignment horizontal="right"/>
    </xf>
    <xf numFmtId="0" fontId="6" fillId="5" borderId="0" xfId="0" applyFont="1" applyFill="1"/>
    <xf numFmtId="165" fontId="13" fillId="5" borderId="0" xfId="1" applyFont="1" applyFill="1" applyBorder="1" applyAlignment="1">
      <alignment horizontal="center" vertical="center"/>
    </xf>
    <xf numFmtId="0" fontId="9" fillId="5" borderId="0" xfId="0" applyFont="1" applyFill="1" applyBorder="1" applyAlignment="1">
      <alignment vertical="center"/>
    </xf>
    <xf numFmtId="0" fontId="9" fillId="5" borderId="10" xfId="0" applyFont="1" applyFill="1" applyBorder="1" applyAlignment="1">
      <alignment horizontal="center" vertical="center" wrapText="1"/>
    </xf>
    <xf numFmtId="0" fontId="9" fillId="5" borderId="11" xfId="0" applyFont="1" applyFill="1" applyBorder="1" applyAlignment="1">
      <alignment horizontal="center" vertical="center" wrapText="1"/>
    </xf>
    <xf numFmtId="0" fontId="9" fillId="5" borderId="12" xfId="0" applyFont="1" applyFill="1" applyBorder="1" applyAlignment="1">
      <alignment horizontal="center" vertical="center" wrapText="1"/>
    </xf>
    <xf numFmtId="0" fontId="9" fillId="5" borderId="13" xfId="0" applyFont="1" applyFill="1" applyBorder="1" applyAlignment="1">
      <alignment horizontal="center" vertical="center" wrapText="1"/>
    </xf>
    <xf numFmtId="0" fontId="14" fillId="5" borderId="11" xfId="0" applyFont="1" applyFill="1" applyBorder="1" applyAlignment="1">
      <alignment horizontal="left" vertical="center" wrapText="1"/>
    </xf>
    <xf numFmtId="0" fontId="13" fillId="5" borderId="29" xfId="0" applyFont="1" applyFill="1" applyBorder="1" applyAlignment="1"/>
    <xf numFmtId="0" fontId="2" fillId="5" borderId="29" xfId="0" applyFont="1" applyFill="1" applyBorder="1"/>
    <xf numFmtId="0" fontId="4" fillId="5" borderId="0" xfId="0" applyFont="1" applyFill="1" applyAlignment="1">
      <alignment vertical="center"/>
    </xf>
    <xf numFmtId="0" fontId="13" fillId="5" borderId="11" xfId="0" applyFont="1" applyFill="1" applyBorder="1" applyAlignment="1">
      <alignment horizontal="left" vertical="center"/>
    </xf>
    <xf numFmtId="0" fontId="13" fillId="5" borderId="12" xfId="0" applyFont="1" applyFill="1" applyBorder="1" applyAlignment="1">
      <alignment horizontal="left" vertical="center"/>
    </xf>
    <xf numFmtId="0" fontId="13" fillId="5" borderId="13" xfId="0" applyFont="1" applyFill="1" applyBorder="1" applyAlignment="1">
      <alignment horizontal="left" vertical="center"/>
    </xf>
    <xf numFmtId="0" fontId="10" fillId="5" borderId="0" xfId="0" applyFont="1" applyFill="1" applyAlignment="1">
      <alignment horizontal="left" vertical="center" indent="5"/>
    </xf>
    <xf numFmtId="0" fontId="2" fillId="5" borderId="0" xfId="0" applyFont="1" applyFill="1"/>
    <xf numFmtId="0" fontId="6" fillId="5" borderId="10" xfId="0" applyFont="1" applyFill="1" applyBorder="1" applyAlignment="1">
      <alignment horizontal="left"/>
    </xf>
    <xf numFmtId="0" fontId="6" fillId="5" borderId="11" xfId="0" applyFont="1" applyFill="1" applyBorder="1" applyAlignment="1">
      <alignment horizontal="center"/>
    </xf>
    <xf numFmtId="0" fontId="6" fillId="5" borderId="10" xfId="0" applyFont="1" applyFill="1" applyBorder="1" applyAlignment="1">
      <alignment horizontal="center"/>
    </xf>
    <xf numFmtId="0" fontId="6" fillId="5" borderId="0" xfId="0" applyFont="1" applyFill="1" applyBorder="1" applyAlignment="1">
      <alignment horizontal="left"/>
    </xf>
    <xf numFmtId="0" fontId="9" fillId="5" borderId="10" xfId="0" applyFont="1" applyFill="1" applyBorder="1"/>
    <xf numFmtId="0" fontId="13" fillId="5" borderId="11" xfId="0" applyFont="1" applyFill="1" applyBorder="1" applyAlignment="1">
      <alignment horizontal="center"/>
    </xf>
    <xf numFmtId="0" fontId="9" fillId="5" borderId="10" xfId="0" applyFont="1" applyFill="1" applyBorder="1" applyAlignment="1">
      <alignment horizontal="right"/>
    </xf>
    <xf numFmtId="0" fontId="9" fillId="5" borderId="0" xfId="0" applyFont="1" applyFill="1" applyBorder="1"/>
    <xf numFmtId="0" fontId="13" fillId="5" borderId="10" xfId="0" applyFont="1" applyFill="1" applyBorder="1" applyAlignment="1">
      <alignment horizontal="right"/>
    </xf>
    <xf numFmtId="2" fontId="13" fillId="5" borderId="10" xfId="0" applyNumberFormat="1" applyFont="1" applyFill="1" applyBorder="1" applyAlignment="1">
      <alignment horizontal="right"/>
    </xf>
    <xf numFmtId="0" fontId="9" fillId="5" borderId="0" xfId="0" applyFont="1" applyFill="1" applyBorder="1" applyAlignment="1">
      <alignment horizontal="center"/>
    </xf>
    <xf numFmtId="165" fontId="9" fillId="5" borderId="10" xfId="0" applyNumberFormat="1" applyFont="1" applyFill="1" applyBorder="1" applyAlignment="1">
      <alignment horizontal="right"/>
    </xf>
    <xf numFmtId="0" fontId="21" fillId="5" borderId="0" xfId="0" applyFont="1" applyFill="1" applyBorder="1"/>
    <xf numFmtId="165" fontId="9" fillId="5" borderId="0" xfId="0" applyNumberFormat="1" applyFont="1" applyFill="1" applyBorder="1" applyAlignment="1">
      <alignment horizontal="right"/>
    </xf>
    <xf numFmtId="0" fontId="9" fillId="5" borderId="0" xfId="0" applyFont="1" applyFill="1" applyAlignment="1">
      <alignment horizontal="right"/>
    </xf>
    <xf numFmtId="165" fontId="9" fillId="5" borderId="0" xfId="1" applyFont="1" applyFill="1"/>
    <xf numFmtId="165" fontId="9" fillId="5" borderId="0" xfId="1" applyFont="1" applyFill="1" applyBorder="1"/>
    <xf numFmtId="9" fontId="9" fillId="5" borderId="0" xfId="0" applyNumberFormat="1" applyFont="1" applyFill="1"/>
    <xf numFmtId="165" fontId="9" fillId="5" borderId="0" xfId="0" applyNumberFormat="1" applyFont="1" applyFill="1" applyBorder="1"/>
    <xf numFmtId="9" fontId="9" fillId="5" borderId="0" xfId="0" applyNumberFormat="1" applyFont="1" applyFill="1" applyAlignment="1">
      <alignment horizontal="right"/>
    </xf>
    <xf numFmtId="165" fontId="9" fillId="5" borderId="10" xfId="0" applyNumberFormat="1" applyFont="1" applyFill="1" applyBorder="1"/>
    <xf numFmtId="9" fontId="9" fillId="5" borderId="0" xfId="0" applyNumberFormat="1" applyFont="1" applyFill="1" applyBorder="1"/>
    <xf numFmtId="0" fontId="6" fillId="5" borderId="11" xfId="0" applyFont="1" applyFill="1" applyBorder="1" applyAlignment="1">
      <alignment horizontal="right"/>
    </xf>
    <xf numFmtId="165" fontId="6" fillId="5" borderId="10" xfId="0" applyNumberFormat="1" applyFont="1" applyFill="1" applyBorder="1" applyAlignment="1">
      <alignment vertical="top"/>
    </xf>
    <xf numFmtId="0" fontId="6" fillId="5" borderId="0" xfId="0" applyFont="1" applyFill="1" applyBorder="1" applyAlignment="1">
      <alignment horizontal="right"/>
    </xf>
    <xf numFmtId="165" fontId="6" fillId="5" borderId="0" xfId="0" applyNumberFormat="1" applyFont="1" applyFill="1" applyBorder="1" applyAlignment="1">
      <alignment vertical="top"/>
    </xf>
    <xf numFmtId="165" fontId="9" fillId="5" borderId="15" xfId="0" applyNumberFormat="1" applyFont="1" applyFill="1" applyBorder="1"/>
  </cellXfs>
  <cellStyles count="5">
    <cellStyle name="Hipervínculo" xfId="4" builtinId="8"/>
    <cellStyle name="Millares" xfId="1" builtinId="3"/>
    <cellStyle name="Moneda" xfId="2" builtinId="4"/>
    <cellStyle name="Normal" xfId="0" builtinId="0"/>
    <cellStyle name="Porcentaje"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3.jpg"/><Relationship Id="rId13" Type="http://schemas.openxmlformats.org/officeDocument/2006/relationships/image" Target="../media/image15.jpg"/><Relationship Id="rId3" Type="http://schemas.openxmlformats.org/officeDocument/2006/relationships/image" Target="../media/image6.jpg"/><Relationship Id="rId7" Type="http://schemas.openxmlformats.org/officeDocument/2006/relationships/image" Target="../media/image10.jpg"/><Relationship Id="rId12" Type="http://schemas.openxmlformats.org/officeDocument/2006/relationships/image" Target="../media/image14.jpg"/><Relationship Id="rId2" Type="http://schemas.openxmlformats.org/officeDocument/2006/relationships/image" Target="../media/image5.jpg"/><Relationship Id="rId1" Type="http://schemas.openxmlformats.org/officeDocument/2006/relationships/image" Target="../media/image4.jpg"/><Relationship Id="rId6" Type="http://schemas.openxmlformats.org/officeDocument/2006/relationships/image" Target="../media/image9.jpg"/><Relationship Id="rId11" Type="http://schemas.openxmlformats.org/officeDocument/2006/relationships/image" Target="../media/image13.jpg"/><Relationship Id="rId5" Type="http://schemas.openxmlformats.org/officeDocument/2006/relationships/image" Target="../media/image8.jpg"/><Relationship Id="rId15" Type="http://schemas.openxmlformats.org/officeDocument/2006/relationships/image" Target="../media/image17.jpg"/><Relationship Id="rId10" Type="http://schemas.openxmlformats.org/officeDocument/2006/relationships/image" Target="../media/image12.jpeg"/><Relationship Id="rId4" Type="http://schemas.openxmlformats.org/officeDocument/2006/relationships/image" Target="../media/image7.jpeg"/><Relationship Id="rId9" Type="http://schemas.openxmlformats.org/officeDocument/2006/relationships/image" Target="../media/image11.jpg"/><Relationship Id="rId14" Type="http://schemas.openxmlformats.org/officeDocument/2006/relationships/image" Target="../media/image16.jpeg"/></Relationships>
</file>

<file path=xl/drawings/drawing1.xml><?xml version="1.0" encoding="utf-8"?>
<xdr:wsDr xmlns:xdr="http://schemas.openxmlformats.org/drawingml/2006/spreadsheetDrawing" xmlns:a="http://schemas.openxmlformats.org/drawingml/2006/main">
  <xdr:twoCellAnchor editAs="oneCell">
    <xdr:from>
      <xdr:col>1</xdr:col>
      <xdr:colOff>462644</xdr:colOff>
      <xdr:row>302</xdr:row>
      <xdr:rowOff>27213</xdr:rowOff>
    </xdr:from>
    <xdr:to>
      <xdr:col>6</xdr:col>
      <xdr:colOff>857848</xdr:colOff>
      <xdr:row>315</xdr:row>
      <xdr:rowOff>27213</xdr:rowOff>
    </xdr:to>
    <xdr:pic>
      <xdr:nvPicPr>
        <xdr:cNvPr id="9" name="Imagen 8">
          <a:extLst>
            <a:ext uri="{FF2B5EF4-FFF2-40B4-BE49-F238E27FC236}">
              <a16:creationId xmlns:a16="http://schemas.microsoft.com/office/drawing/2014/main" id="{00000000-0008-0000-0000-000009000000}"/>
            </a:ext>
          </a:extLst>
        </xdr:cNvPr>
        <xdr:cNvPicPr>
          <a:picLocks noChangeAspect="1"/>
        </xdr:cNvPicPr>
      </xdr:nvPicPr>
      <xdr:blipFill rotWithShape="1">
        <a:blip xmlns:r="http://schemas.openxmlformats.org/officeDocument/2006/relationships" r:embed="rId1"/>
        <a:srcRect l="33507" t="32378" r="6740" b="19453"/>
        <a:stretch/>
      </xdr:blipFill>
      <xdr:spPr>
        <a:xfrm>
          <a:off x="503465" y="47434499"/>
          <a:ext cx="7783883" cy="4122964"/>
        </a:xfrm>
        <a:prstGeom prst="rect">
          <a:avLst/>
        </a:prstGeom>
      </xdr:spPr>
    </xdr:pic>
    <xdr:clientData/>
  </xdr:twoCellAnchor>
  <xdr:twoCellAnchor editAs="oneCell">
    <xdr:from>
      <xdr:col>1</xdr:col>
      <xdr:colOff>26095</xdr:colOff>
      <xdr:row>18</xdr:row>
      <xdr:rowOff>52191</xdr:rowOff>
    </xdr:from>
    <xdr:to>
      <xdr:col>5</xdr:col>
      <xdr:colOff>108863</xdr:colOff>
      <xdr:row>36</xdr:row>
      <xdr:rowOff>156883</xdr:rowOff>
    </xdr:to>
    <xdr:pic>
      <xdr:nvPicPr>
        <xdr:cNvPr id="6" name="Imagen 5">
          <a:extLst>
            <a:ext uri="{FF2B5EF4-FFF2-40B4-BE49-F238E27FC236}">
              <a16:creationId xmlns:a16="http://schemas.microsoft.com/office/drawing/2014/main" id="{00000000-0008-0000-0000-000006000000}"/>
            </a:ext>
          </a:extLst>
        </xdr:cNvPr>
        <xdr:cNvPicPr>
          <a:picLocks noChangeAspect="1"/>
        </xdr:cNvPicPr>
      </xdr:nvPicPr>
      <xdr:blipFill rotWithShape="1">
        <a:blip xmlns:r="http://schemas.openxmlformats.org/officeDocument/2006/relationships" r:embed="rId2"/>
        <a:srcRect l="20465" t="14969" r="26470" b="31243"/>
        <a:stretch/>
      </xdr:blipFill>
      <xdr:spPr>
        <a:xfrm>
          <a:off x="59713" y="4198367"/>
          <a:ext cx="6145150" cy="3634545"/>
        </a:xfrm>
        <a:prstGeom prst="rect">
          <a:avLst/>
        </a:prstGeom>
      </xdr:spPr>
    </xdr:pic>
    <xdr:clientData/>
  </xdr:twoCellAnchor>
  <xdr:twoCellAnchor editAs="oneCell">
    <xdr:from>
      <xdr:col>3</xdr:col>
      <xdr:colOff>639535</xdr:colOff>
      <xdr:row>18</xdr:row>
      <xdr:rowOff>61851</xdr:rowOff>
    </xdr:from>
    <xdr:to>
      <xdr:col>6</xdr:col>
      <xdr:colOff>1368329</xdr:colOff>
      <xdr:row>36</xdr:row>
      <xdr:rowOff>160813</xdr:rowOff>
    </xdr:to>
    <xdr:pic>
      <xdr:nvPicPr>
        <xdr:cNvPr id="7" name="Imagen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05249" y="4156364"/>
          <a:ext cx="4427463" cy="3562598"/>
        </a:xfrm>
        <a:prstGeom prst="rect">
          <a:avLst/>
        </a:prstGeom>
      </xdr:spPr>
    </xdr:pic>
    <xdr:clientData/>
  </xdr:twoCellAnchor>
  <xdr:twoCellAnchor>
    <xdr:from>
      <xdr:col>1</xdr:col>
      <xdr:colOff>676776</xdr:colOff>
      <xdr:row>578</xdr:row>
      <xdr:rowOff>87730</xdr:rowOff>
    </xdr:from>
    <xdr:to>
      <xdr:col>2</xdr:col>
      <xdr:colOff>250658</xdr:colOff>
      <xdr:row>579</xdr:row>
      <xdr:rowOff>300790</xdr:rowOff>
    </xdr:to>
    <xdr:sp macro="" textlink="">
      <xdr:nvSpPr>
        <xdr:cNvPr id="5" name="4 Elipse">
          <a:extLst>
            <a:ext uri="{FF2B5EF4-FFF2-40B4-BE49-F238E27FC236}">
              <a16:creationId xmlns:a16="http://schemas.microsoft.com/office/drawing/2014/main" id="{00000000-0008-0000-0000-000005000000}"/>
            </a:ext>
          </a:extLst>
        </xdr:cNvPr>
        <xdr:cNvSpPr/>
      </xdr:nvSpPr>
      <xdr:spPr>
        <a:xfrm>
          <a:off x="914901" y="63717237"/>
          <a:ext cx="1253290" cy="86477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twoCellAnchor>
    <xdr:from>
      <xdr:col>5</xdr:col>
      <xdr:colOff>122679</xdr:colOff>
      <xdr:row>581</xdr:row>
      <xdr:rowOff>236087</xdr:rowOff>
    </xdr:from>
    <xdr:to>
      <xdr:col>6</xdr:col>
      <xdr:colOff>565874</xdr:colOff>
      <xdr:row>581</xdr:row>
      <xdr:rowOff>482267</xdr:rowOff>
    </xdr:to>
    <xdr:sp macro="" textlink="">
      <xdr:nvSpPr>
        <xdr:cNvPr id="12" name="11 CuadroTexto">
          <a:extLst>
            <a:ext uri="{FF2B5EF4-FFF2-40B4-BE49-F238E27FC236}">
              <a16:creationId xmlns:a16="http://schemas.microsoft.com/office/drawing/2014/main" id="{00000000-0008-0000-0000-00000C000000}"/>
            </a:ext>
          </a:extLst>
        </xdr:cNvPr>
        <xdr:cNvSpPr txBox="1"/>
      </xdr:nvSpPr>
      <xdr:spPr>
        <a:xfrm rot="21182228">
          <a:off x="5248633" y="65820725"/>
          <a:ext cx="1821813" cy="24618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PE" sz="1400"/>
            <a:t>AV.</a:t>
          </a:r>
          <a:r>
            <a:rPr lang="es-PE" sz="1400" baseline="0"/>
            <a:t> PANAMERICANA</a:t>
          </a:r>
          <a:endParaRPr lang="es-PE" sz="1400"/>
        </a:p>
      </xdr:txBody>
    </xdr:sp>
    <xdr:clientData/>
  </xdr:twoCellAnchor>
  <xdr:twoCellAnchor>
    <xdr:from>
      <xdr:col>1</xdr:col>
      <xdr:colOff>1025296</xdr:colOff>
      <xdr:row>579</xdr:row>
      <xdr:rowOff>89453</xdr:rowOff>
    </xdr:from>
    <xdr:to>
      <xdr:col>1</xdr:col>
      <xdr:colOff>1271476</xdr:colOff>
      <xdr:row>581</xdr:row>
      <xdr:rowOff>607845</xdr:rowOff>
    </xdr:to>
    <xdr:sp macro="" textlink="">
      <xdr:nvSpPr>
        <xdr:cNvPr id="13" name="12 CuadroTexto">
          <a:extLst>
            <a:ext uri="{FF2B5EF4-FFF2-40B4-BE49-F238E27FC236}">
              <a16:creationId xmlns:a16="http://schemas.microsoft.com/office/drawing/2014/main" id="{00000000-0008-0000-0000-00000D000000}"/>
            </a:ext>
          </a:extLst>
        </xdr:cNvPr>
        <xdr:cNvSpPr txBox="1"/>
      </xdr:nvSpPr>
      <xdr:spPr>
        <a:xfrm rot="3434065">
          <a:off x="475604" y="65158487"/>
          <a:ext cx="1821813" cy="24618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PE" sz="1400"/>
            <a:t>CALLE MARTINELLI</a:t>
          </a:r>
        </a:p>
      </xdr:txBody>
    </xdr:sp>
    <xdr:clientData/>
  </xdr:twoCellAnchor>
  <xdr:twoCellAnchor>
    <xdr:from>
      <xdr:col>1</xdr:col>
      <xdr:colOff>1597943</xdr:colOff>
      <xdr:row>577</xdr:row>
      <xdr:rowOff>407321</xdr:rowOff>
    </xdr:from>
    <xdr:to>
      <xdr:col>2</xdr:col>
      <xdr:colOff>795838</xdr:colOff>
      <xdr:row>578</xdr:row>
      <xdr:rowOff>93998</xdr:rowOff>
    </xdr:to>
    <xdr:sp macro="" textlink="">
      <xdr:nvSpPr>
        <xdr:cNvPr id="14" name="13 Flecha curvada hacia la derecha">
          <a:extLst>
            <a:ext uri="{FF2B5EF4-FFF2-40B4-BE49-F238E27FC236}">
              <a16:creationId xmlns:a16="http://schemas.microsoft.com/office/drawing/2014/main" id="{00000000-0008-0000-0000-00000E000000}"/>
            </a:ext>
          </a:extLst>
        </xdr:cNvPr>
        <xdr:cNvSpPr/>
      </xdr:nvSpPr>
      <xdr:spPr>
        <a:xfrm rot="5400000">
          <a:off x="2105526" y="63115659"/>
          <a:ext cx="338388" cy="877303"/>
        </a:xfrm>
        <a:prstGeom prst="curved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solidFill>
              <a:schemeClr val="tx1"/>
            </a:solidFill>
          </a:endParaRPr>
        </a:p>
      </xdr:txBody>
    </xdr:sp>
    <xdr:clientData/>
  </xdr:twoCellAnchor>
  <xdr:twoCellAnchor>
    <xdr:from>
      <xdr:col>2</xdr:col>
      <xdr:colOff>624581</xdr:colOff>
      <xdr:row>20</xdr:row>
      <xdr:rowOff>164061</xdr:rowOff>
    </xdr:from>
    <xdr:to>
      <xdr:col>3</xdr:col>
      <xdr:colOff>131529</xdr:colOff>
      <xdr:row>24</xdr:row>
      <xdr:rowOff>150149</xdr:rowOff>
    </xdr:to>
    <xdr:sp macro="" textlink="">
      <xdr:nvSpPr>
        <xdr:cNvPr id="30" name="5 Elipse">
          <a:extLst>
            <a:ext uri="{FF2B5EF4-FFF2-40B4-BE49-F238E27FC236}">
              <a16:creationId xmlns:a16="http://schemas.microsoft.com/office/drawing/2014/main" id="{00000000-0008-0000-0000-00001E000000}"/>
            </a:ext>
          </a:extLst>
        </xdr:cNvPr>
        <xdr:cNvSpPr/>
      </xdr:nvSpPr>
      <xdr:spPr>
        <a:xfrm rot="152811">
          <a:off x="2854552" y="4713649"/>
          <a:ext cx="762006" cy="792912"/>
        </a:xfrm>
        <a:prstGeom prst="ellipse">
          <a:avLst/>
        </a:prstGeom>
        <a:noFill/>
        <a:ln w="28575">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twoCellAnchor>
    <xdr:from>
      <xdr:col>2</xdr:col>
      <xdr:colOff>854161</xdr:colOff>
      <xdr:row>22</xdr:row>
      <xdr:rowOff>63289</xdr:rowOff>
    </xdr:from>
    <xdr:to>
      <xdr:col>2</xdr:col>
      <xdr:colOff>1079840</xdr:colOff>
      <xdr:row>23</xdr:row>
      <xdr:rowOff>53038</xdr:rowOff>
    </xdr:to>
    <xdr:sp macro="" textlink="">
      <xdr:nvSpPr>
        <xdr:cNvPr id="31" name="Rectángulo 30">
          <a:extLst>
            <a:ext uri="{FF2B5EF4-FFF2-40B4-BE49-F238E27FC236}">
              <a16:creationId xmlns:a16="http://schemas.microsoft.com/office/drawing/2014/main" id="{00000000-0008-0000-0000-00001F000000}"/>
            </a:ext>
          </a:extLst>
        </xdr:cNvPr>
        <xdr:cNvSpPr/>
      </xdr:nvSpPr>
      <xdr:spPr>
        <a:xfrm rot="152811">
          <a:off x="3084132" y="5016289"/>
          <a:ext cx="225679" cy="19145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twoCellAnchor>
    <xdr:from>
      <xdr:col>3</xdr:col>
      <xdr:colOff>56801</xdr:colOff>
      <xdr:row>19</xdr:row>
      <xdr:rowOff>139494</xdr:rowOff>
    </xdr:from>
    <xdr:to>
      <xdr:col>4</xdr:col>
      <xdr:colOff>457509</xdr:colOff>
      <xdr:row>22</xdr:row>
      <xdr:rowOff>42892</xdr:rowOff>
    </xdr:to>
    <xdr:sp macro="" textlink="">
      <xdr:nvSpPr>
        <xdr:cNvPr id="8" name="Flecha curvada hacia abajo 7">
          <a:extLst>
            <a:ext uri="{FF2B5EF4-FFF2-40B4-BE49-F238E27FC236}">
              <a16:creationId xmlns:a16="http://schemas.microsoft.com/office/drawing/2014/main" id="{00000000-0008-0000-0000-000008000000}"/>
            </a:ext>
          </a:extLst>
        </xdr:cNvPr>
        <xdr:cNvSpPr/>
      </xdr:nvSpPr>
      <xdr:spPr>
        <a:xfrm>
          <a:off x="3541830" y="4487376"/>
          <a:ext cx="1644561" cy="508516"/>
        </a:xfrm>
        <a:prstGeom prst="curvedDownArrow">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solidFill>
              <a:schemeClr val="tx1"/>
            </a:solidFill>
          </a:endParaRPr>
        </a:p>
      </xdr:txBody>
    </xdr:sp>
    <xdr:clientData/>
  </xdr:twoCellAnchor>
  <xdr:twoCellAnchor>
    <xdr:from>
      <xdr:col>2</xdr:col>
      <xdr:colOff>1011627</xdr:colOff>
      <xdr:row>304</xdr:row>
      <xdr:rowOff>309872</xdr:rowOff>
    </xdr:from>
    <xdr:to>
      <xdr:col>3</xdr:col>
      <xdr:colOff>1108281</xdr:colOff>
      <xdr:row>306</xdr:row>
      <xdr:rowOff>284568</xdr:rowOff>
    </xdr:to>
    <xdr:sp macro="" textlink="">
      <xdr:nvSpPr>
        <xdr:cNvPr id="15" name="Rectángulo 14">
          <a:extLst>
            <a:ext uri="{FF2B5EF4-FFF2-40B4-BE49-F238E27FC236}">
              <a16:creationId xmlns:a16="http://schemas.microsoft.com/office/drawing/2014/main" id="{00000000-0008-0000-0000-00000F000000}"/>
            </a:ext>
          </a:extLst>
        </xdr:cNvPr>
        <xdr:cNvSpPr/>
      </xdr:nvSpPr>
      <xdr:spPr>
        <a:xfrm>
          <a:off x="3243198" y="48125372"/>
          <a:ext cx="1348512" cy="546196"/>
        </a:xfrm>
        <a:prstGeom prst="rect">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100"/>
            <a:t>UBICACION</a:t>
          </a:r>
          <a:r>
            <a:rPr lang="es-PE" sz="1100" baseline="0"/>
            <a:t> DEL INMUEBLE</a:t>
          </a:r>
          <a:endParaRPr lang="es-PE" sz="1100"/>
        </a:p>
      </xdr:txBody>
    </xdr:sp>
    <xdr:clientData/>
  </xdr:twoCellAnchor>
  <xdr:twoCellAnchor>
    <xdr:from>
      <xdr:col>3</xdr:col>
      <xdr:colOff>1136928</xdr:colOff>
      <xdr:row>306</xdr:row>
      <xdr:rowOff>42395</xdr:rowOff>
    </xdr:from>
    <xdr:to>
      <xdr:col>4</xdr:col>
      <xdr:colOff>190751</xdr:colOff>
      <xdr:row>307</xdr:row>
      <xdr:rowOff>46958</xdr:rowOff>
    </xdr:to>
    <xdr:cxnSp macro="">
      <xdr:nvCxnSpPr>
        <xdr:cNvPr id="17" name="Conector recto 16">
          <a:extLst>
            <a:ext uri="{FF2B5EF4-FFF2-40B4-BE49-F238E27FC236}">
              <a16:creationId xmlns:a16="http://schemas.microsoft.com/office/drawing/2014/main" id="{00000000-0008-0000-0000-000011000000}"/>
            </a:ext>
          </a:extLst>
        </xdr:cNvPr>
        <xdr:cNvCxnSpPr>
          <a:endCxn id="24" idx="1"/>
        </xdr:cNvCxnSpPr>
      </xdr:nvCxnSpPr>
      <xdr:spPr>
        <a:xfrm>
          <a:off x="4620357" y="48429395"/>
          <a:ext cx="292073" cy="331134"/>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1006689</xdr:colOff>
      <xdr:row>309</xdr:row>
      <xdr:rowOff>662988</xdr:rowOff>
    </xdr:from>
    <xdr:to>
      <xdr:col>1</xdr:col>
      <xdr:colOff>1209095</xdr:colOff>
      <xdr:row>310</xdr:row>
      <xdr:rowOff>12227</xdr:rowOff>
    </xdr:to>
    <xdr:sp macro="" textlink="">
      <xdr:nvSpPr>
        <xdr:cNvPr id="18" name="Elipse 17">
          <a:extLst>
            <a:ext uri="{FF2B5EF4-FFF2-40B4-BE49-F238E27FC236}">
              <a16:creationId xmlns:a16="http://schemas.microsoft.com/office/drawing/2014/main" id="{00000000-0008-0000-0000-000012000000}"/>
            </a:ext>
          </a:extLst>
        </xdr:cNvPr>
        <xdr:cNvSpPr/>
      </xdr:nvSpPr>
      <xdr:spPr>
        <a:xfrm>
          <a:off x="1047510" y="50111345"/>
          <a:ext cx="202406" cy="220096"/>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100"/>
            <a:t>1</a:t>
          </a:r>
        </a:p>
      </xdr:txBody>
    </xdr:sp>
    <xdr:clientData/>
  </xdr:twoCellAnchor>
  <xdr:twoCellAnchor>
    <xdr:from>
      <xdr:col>1</xdr:col>
      <xdr:colOff>462644</xdr:colOff>
      <xdr:row>309</xdr:row>
      <xdr:rowOff>701711</xdr:rowOff>
    </xdr:from>
    <xdr:to>
      <xdr:col>1</xdr:col>
      <xdr:colOff>717778</xdr:colOff>
      <xdr:row>310</xdr:row>
      <xdr:rowOff>61875</xdr:rowOff>
    </xdr:to>
    <xdr:sp macro="" textlink="">
      <xdr:nvSpPr>
        <xdr:cNvPr id="19" name="Elipse 18">
          <a:extLst>
            <a:ext uri="{FF2B5EF4-FFF2-40B4-BE49-F238E27FC236}">
              <a16:creationId xmlns:a16="http://schemas.microsoft.com/office/drawing/2014/main" id="{00000000-0008-0000-0000-000013000000}"/>
            </a:ext>
          </a:extLst>
        </xdr:cNvPr>
        <xdr:cNvSpPr/>
      </xdr:nvSpPr>
      <xdr:spPr>
        <a:xfrm>
          <a:off x="503465" y="50150068"/>
          <a:ext cx="255134" cy="23102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100"/>
            <a:t>5</a:t>
          </a:r>
        </a:p>
      </xdr:txBody>
    </xdr:sp>
    <xdr:clientData/>
  </xdr:twoCellAnchor>
  <xdr:twoCellAnchor>
    <xdr:from>
      <xdr:col>4</xdr:col>
      <xdr:colOff>1105392</xdr:colOff>
      <xdr:row>309</xdr:row>
      <xdr:rowOff>237545</xdr:rowOff>
    </xdr:from>
    <xdr:to>
      <xdr:col>4</xdr:col>
      <xdr:colOff>1348280</xdr:colOff>
      <xdr:row>309</xdr:row>
      <xdr:rowOff>472568</xdr:rowOff>
    </xdr:to>
    <xdr:sp macro="" textlink="">
      <xdr:nvSpPr>
        <xdr:cNvPr id="20" name="Elipse 19">
          <a:extLst>
            <a:ext uri="{FF2B5EF4-FFF2-40B4-BE49-F238E27FC236}">
              <a16:creationId xmlns:a16="http://schemas.microsoft.com/office/drawing/2014/main" id="{00000000-0008-0000-0000-000014000000}"/>
            </a:ext>
          </a:extLst>
        </xdr:cNvPr>
        <xdr:cNvSpPr/>
      </xdr:nvSpPr>
      <xdr:spPr>
        <a:xfrm>
          <a:off x="5827071" y="49685902"/>
          <a:ext cx="242888" cy="235023"/>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100"/>
            <a:t>4</a:t>
          </a:r>
        </a:p>
      </xdr:txBody>
    </xdr:sp>
    <xdr:clientData/>
  </xdr:twoCellAnchor>
  <xdr:twoCellAnchor>
    <xdr:from>
      <xdr:col>3</xdr:col>
      <xdr:colOff>807745</xdr:colOff>
      <xdr:row>309</xdr:row>
      <xdr:rowOff>186619</xdr:rowOff>
    </xdr:from>
    <xdr:to>
      <xdr:col>3</xdr:col>
      <xdr:colOff>1043350</xdr:colOff>
      <xdr:row>309</xdr:row>
      <xdr:rowOff>396749</xdr:rowOff>
    </xdr:to>
    <xdr:sp macro="" textlink="">
      <xdr:nvSpPr>
        <xdr:cNvPr id="21" name="Elipse 20">
          <a:extLst>
            <a:ext uri="{FF2B5EF4-FFF2-40B4-BE49-F238E27FC236}">
              <a16:creationId xmlns:a16="http://schemas.microsoft.com/office/drawing/2014/main" id="{00000000-0008-0000-0000-000015000000}"/>
            </a:ext>
          </a:extLst>
        </xdr:cNvPr>
        <xdr:cNvSpPr/>
      </xdr:nvSpPr>
      <xdr:spPr>
        <a:xfrm>
          <a:off x="4291174" y="49634976"/>
          <a:ext cx="235605" cy="210130"/>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100"/>
            <a:t>3</a:t>
          </a:r>
        </a:p>
      </xdr:txBody>
    </xdr:sp>
    <xdr:clientData/>
  </xdr:twoCellAnchor>
  <xdr:twoCellAnchor>
    <xdr:from>
      <xdr:col>6</xdr:col>
      <xdr:colOff>523857</xdr:colOff>
      <xdr:row>304</xdr:row>
      <xdr:rowOff>216496</xdr:rowOff>
    </xdr:from>
    <xdr:to>
      <xdr:col>6</xdr:col>
      <xdr:colOff>735788</xdr:colOff>
      <xdr:row>305</xdr:row>
      <xdr:rowOff>53229</xdr:rowOff>
    </xdr:to>
    <xdr:sp macro="" textlink="">
      <xdr:nvSpPr>
        <xdr:cNvPr id="22" name="Elipse 21">
          <a:extLst>
            <a:ext uri="{FF2B5EF4-FFF2-40B4-BE49-F238E27FC236}">
              <a16:creationId xmlns:a16="http://schemas.microsoft.com/office/drawing/2014/main" id="{00000000-0008-0000-0000-000016000000}"/>
            </a:ext>
          </a:extLst>
        </xdr:cNvPr>
        <xdr:cNvSpPr/>
      </xdr:nvSpPr>
      <xdr:spPr>
        <a:xfrm>
          <a:off x="7953357" y="48031996"/>
          <a:ext cx="211931" cy="204126"/>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100"/>
            <a:t>2</a:t>
          </a:r>
        </a:p>
      </xdr:txBody>
    </xdr:sp>
    <xdr:clientData/>
  </xdr:twoCellAnchor>
  <xdr:twoCellAnchor>
    <xdr:from>
      <xdr:col>4</xdr:col>
      <xdr:colOff>190670</xdr:colOff>
      <xdr:row>307</xdr:row>
      <xdr:rowOff>5130</xdr:rowOff>
    </xdr:from>
    <xdr:to>
      <xdr:col>4</xdr:col>
      <xdr:colOff>356377</xdr:colOff>
      <xdr:row>307</xdr:row>
      <xdr:rowOff>96068</xdr:rowOff>
    </xdr:to>
    <xdr:sp macro="" textlink="">
      <xdr:nvSpPr>
        <xdr:cNvPr id="24" name="Rectángulo 23">
          <a:extLst>
            <a:ext uri="{FF2B5EF4-FFF2-40B4-BE49-F238E27FC236}">
              <a16:creationId xmlns:a16="http://schemas.microsoft.com/office/drawing/2014/main" id="{00000000-0008-0000-0000-000018000000}"/>
            </a:ext>
          </a:extLst>
        </xdr:cNvPr>
        <xdr:cNvSpPr/>
      </xdr:nvSpPr>
      <xdr:spPr>
        <a:xfrm rot="152811">
          <a:off x="4912349" y="48718701"/>
          <a:ext cx="165707" cy="9093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67235</xdr:colOff>
      <xdr:row>82</xdr:row>
      <xdr:rowOff>142787</xdr:rowOff>
    </xdr:from>
    <xdr:to>
      <xdr:col>4</xdr:col>
      <xdr:colOff>638735</xdr:colOff>
      <xdr:row>92</xdr:row>
      <xdr:rowOff>11206</xdr:rowOff>
    </xdr:to>
    <xdr:pic>
      <xdr:nvPicPr>
        <xdr:cNvPr id="76" name="Imagen 75">
          <a:extLst>
            <a:ext uri="{FF2B5EF4-FFF2-40B4-BE49-F238E27FC236}">
              <a16:creationId xmlns:a16="http://schemas.microsoft.com/office/drawing/2014/main" id="{00000000-0008-0000-0100-00004C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29465"/>
        <a:stretch/>
      </xdr:blipFill>
      <xdr:spPr>
        <a:xfrm>
          <a:off x="67235" y="16290463"/>
          <a:ext cx="3798794" cy="2042361"/>
        </a:xfrm>
        <a:prstGeom prst="rect">
          <a:avLst/>
        </a:prstGeom>
      </xdr:spPr>
    </xdr:pic>
    <xdr:clientData/>
  </xdr:twoCellAnchor>
  <xdr:twoCellAnchor editAs="oneCell">
    <xdr:from>
      <xdr:col>5</xdr:col>
      <xdr:colOff>4258</xdr:colOff>
      <xdr:row>49</xdr:row>
      <xdr:rowOff>156883</xdr:rowOff>
    </xdr:from>
    <xdr:to>
      <xdr:col>9</xdr:col>
      <xdr:colOff>750794</xdr:colOff>
      <xdr:row>61</xdr:row>
      <xdr:rowOff>46561</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038376" y="9771530"/>
          <a:ext cx="3973830" cy="2175678"/>
        </a:xfrm>
        <a:prstGeom prst="rect">
          <a:avLst/>
        </a:prstGeom>
      </xdr:spPr>
    </xdr:pic>
    <xdr:clientData/>
  </xdr:twoCellAnchor>
  <xdr:twoCellAnchor editAs="oneCell">
    <xdr:from>
      <xdr:col>0</xdr:col>
      <xdr:colOff>0</xdr:colOff>
      <xdr:row>49</xdr:row>
      <xdr:rowOff>78441</xdr:rowOff>
    </xdr:from>
    <xdr:to>
      <xdr:col>4</xdr:col>
      <xdr:colOff>773206</xdr:colOff>
      <xdr:row>61</xdr:row>
      <xdr:rowOff>70432</xdr:rowOff>
    </xdr:to>
    <xdr:pic>
      <xdr:nvPicPr>
        <xdr:cNvPr id="21" name="Imagen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9693088"/>
          <a:ext cx="4000500" cy="2277991"/>
        </a:xfrm>
        <a:prstGeom prst="rect">
          <a:avLst/>
        </a:prstGeom>
      </xdr:spPr>
    </xdr:pic>
    <xdr:clientData/>
  </xdr:twoCellAnchor>
  <xdr:twoCellAnchor editAs="oneCell">
    <xdr:from>
      <xdr:col>0</xdr:col>
      <xdr:colOff>714375</xdr:colOff>
      <xdr:row>36</xdr:row>
      <xdr:rowOff>96359</xdr:rowOff>
    </xdr:from>
    <xdr:to>
      <xdr:col>3</xdr:col>
      <xdr:colOff>630331</xdr:colOff>
      <xdr:row>47</xdr:row>
      <xdr:rowOff>128867</xdr:rowOff>
    </xdr:to>
    <xdr:pic>
      <xdr:nvPicPr>
        <xdr:cNvPr id="16" name="Imagen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14375" y="7380183"/>
          <a:ext cx="2185147" cy="2189640"/>
        </a:xfrm>
        <a:prstGeom prst="rect">
          <a:avLst/>
        </a:prstGeom>
      </xdr:spPr>
    </xdr:pic>
    <xdr:clientData/>
  </xdr:twoCellAnchor>
  <xdr:twoCellAnchor editAs="oneCell">
    <xdr:from>
      <xdr:col>5</xdr:col>
      <xdr:colOff>0</xdr:colOff>
      <xdr:row>36</xdr:row>
      <xdr:rowOff>100853</xdr:rowOff>
    </xdr:from>
    <xdr:to>
      <xdr:col>9</xdr:col>
      <xdr:colOff>779963</xdr:colOff>
      <xdr:row>47</xdr:row>
      <xdr:rowOff>84207</xdr:rowOff>
    </xdr:to>
    <xdr:pic>
      <xdr:nvPicPr>
        <xdr:cNvPr id="18" name="Imagen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034118" y="7227794"/>
          <a:ext cx="4007257" cy="2090060"/>
        </a:xfrm>
        <a:prstGeom prst="rect">
          <a:avLst/>
        </a:prstGeom>
      </xdr:spPr>
    </xdr:pic>
    <xdr:clientData/>
  </xdr:twoCellAnchor>
  <xdr:twoCellAnchor editAs="oneCell">
    <xdr:from>
      <xdr:col>5</xdr:col>
      <xdr:colOff>123263</xdr:colOff>
      <xdr:row>23</xdr:row>
      <xdr:rowOff>78441</xdr:rowOff>
    </xdr:from>
    <xdr:to>
      <xdr:col>9</xdr:col>
      <xdr:colOff>571498</xdr:colOff>
      <xdr:row>34</xdr:row>
      <xdr:rowOff>67234</xdr:rowOff>
    </xdr:to>
    <xdr:pic>
      <xdr:nvPicPr>
        <xdr:cNvPr id="17" name="Imagen 16">
          <a:extLst>
            <a:ext uri="{FF2B5EF4-FFF2-40B4-BE49-F238E27FC236}">
              <a16:creationId xmlns:a16="http://schemas.microsoft.com/office/drawing/2014/main" id="{00000000-0008-0000-0100-000011000000}"/>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610" t="16696" r="-610" b="21406"/>
        <a:stretch/>
      </xdr:blipFill>
      <xdr:spPr>
        <a:xfrm>
          <a:off x="4157381" y="4762500"/>
          <a:ext cx="3675529" cy="2050675"/>
        </a:xfrm>
        <a:prstGeom prst="rect">
          <a:avLst/>
        </a:prstGeom>
      </xdr:spPr>
    </xdr:pic>
    <xdr:clientData/>
  </xdr:twoCellAnchor>
  <xdr:twoCellAnchor editAs="oneCell">
    <xdr:from>
      <xdr:col>0</xdr:col>
      <xdr:colOff>0</xdr:colOff>
      <xdr:row>23</xdr:row>
      <xdr:rowOff>121284</xdr:rowOff>
    </xdr:from>
    <xdr:to>
      <xdr:col>4</xdr:col>
      <xdr:colOff>781638</xdr:colOff>
      <xdr:row>34</xdr:row>
      <xdr:rowOff>63868</xdr:rowOff>
    </xdr:to>
    <xdr:pic>
      <xdr:nvPicPr>
        <xdr:cNvPr id="26" name="Imagen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0" y="4805343"/>
          <a:ext cx="4008932" cy="2004466"/>
        </a:xfrm>
        <a:prstGeom prst="rect">
          <a:avLst/>
        </a:prstGeom>
      </xdr:spPr>
    </xdr:pic>
    <xdr:clientData/>
  </xdr:twoCellAnchor>
  <xdr:oneCellAnchor>
    <xdr:from>
      <xdr:col>3</xdr:col>
      <xdr:colOff>0</xdr:colOff>
      <xdr:row>7</xdr:row>
      <xdr:rowOff>0</xdr:rowOff>
    </xdr:from>
    <xdr:ext cx="304800" cy="309130"/>
    <xdr:sp macro="" textlink="">
      <xdr:nvSpPr>
        <xdr:cNvPr id="54" name="AutoShape 2" descr="Mostrando 20151015_152747.jpg">
          <a:extLst>
            <a:ext uri="{FF2B5EF4-FFF2-40B4-BE49-F238E27FC236}">
              <a16:creationId xmlns:a16="http://schemas.microsoft.com/office/drawing/2014/main" id="{00000000-0008-0000-0100-000036000000}"/>
            </a:ext>
          </a:extLst>
        </xdr:cNvPr>
        <xdr:cNvSpPr>
          <a:spLocks noChangeAspect="1" noChangeArrowheads="1"/>
        </xdr:cNvSpPr>
      </xdr:nvSpPr>
      <xdr:spPr bwMode="auto">
        <a:xfrm>
          <a:off x="2286000" y="1524000"/>
          <a:ext cx="304800" cy="30913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4</xdr:row>
      <xdr:rowOff>0</xdr:rowOff>
    </xdr:from>
    <xdr:ext cx="304800" cy="309129"/>
    <xdr:sp macro="" textlink="">
      <xdr:nvSpPr>
        <xdr:cNvPr id="55" name="AutoShape 3" descr="Mostrando 20151015_152747.jpg">
          <a:extLst>
            <a:ext uri="{FF2B5EF4-FFF2-40B4-BE49-F238E27FC236}">
              <a16:creationId xmlns:a16="http://schemas.microsoft.com/office/drawing/2014/main" id="{00000000-0008-0000-0100-000037000000}"/>
            </a:ext>
          </a:extLst>
        </xdr:cNvPr>
        <xdr:cNvSpPr>
          <a:spLocks noChangeAspect="1" noChangeArrowheads="1"/>
        </xdr:cNvSpPr>
      </xdr:nvSpPr>
      <xdr:spPr bwMode="auto">
        <a:xfrm>
          <a:off x="2286000" y="952500"/>
          <a:ext cx="304800" cy="3091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7</xdr:row>
      <xdr:rowOff>0</xdr:rowOff>
    </xdr:from>
    <xdr:ext cx="304800" cy="309130"/>
    <xdr:sp macro="" textlink="">
      <xdr:nvSpPr>
        <xdr:cNvPr id="56" name="AutoShape 4" descr="Mostrando 20151015_152747.jpg">
          <a:extLst>
            <a:ext uri="{FF2B5EF4-FFF2-40B4-BE49-F238E27FC236}">
              <a16:creationId xmlns:a16="http://schemas.microsoft.com/office/drawing/2014/main" id="{00000000-0008-0000-0100-000038000000}"/>
            </a:ext>
          </a:extLst>
        </xdr:cNvPr>
        <xdr:cNvSpPr>
          <a:spLocks noChangeAspect="1" noChangeArrowheads="1"/>
        </xdr:cNvSpPr>
      </xdr:nvSpPr>
      <xdr:spPr bwMode="auto">
        <a:xfrm>
          <a:off x="3048000" y="1524000"/>
          <a:ext cx="304800" cy="30913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0</xdr:col>
      <xdr:colOff>510107</xdr:colOff>
      <xdr:row>1</xdr:row>
      <xdr:rowOff>196850</xdr:rowOff>
    </xdr:from>
    <xdr:to>
      <xdr:col>9</xdr:col>
      <xdr:colOff>518270</xdr:colOff>
      <xdr:row>21</xdr:row>
      <xdr:rowOff>10431</xdr:rowOff>
    </xdr:to>
    <xdr:pic>
      <xdr:nvPicPr>
        <xdr:cNvPr id="13" name="Imagen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510107" y="667497"/>
          <a:ext cx="7269575" cy="3634787"/>
        </a:xfrm>
        <a:prstGeom prst="rect">
          <a:avLst/>
        </a:prstGeom>
      </xdr:spPr>
    </xdr:pic>
    <xdr:clientData/>
  </xdr:twoCellAnchor>
  <xdr:twoCellAnchor>
    <xdr:from>
      <xdr:col>4</xdr:col>
      <xdr:colOff>457246</xdr:colOff>
      <xdr:row>14</xdr:row>
      <xdr:rowOff>129988</xdr:rowOff>
    </xdr:from>
    <xdr:to>
      <xdr:col>4</xdr:col>
      <xdr:colOff>802341</xdr:colOff>
      <xdr:row>16</xdr:row>
      <xdr:rowOff>100943</xdr:rowOff>
    </xdr:to>
    <xdr:sp macro="" textlink="">
      <xdr:nvSpPr>
        <xdr:cNvPr id="60" name="Flecha izquierda 59">
          <a:extLst>
            <a:ext uri="{FF2B5EF4-FFF2-40B4-BE49-F238E27FC236}">
              <a16:creationId xmlns:a16="http://schemas.microsoft.com/office/drawing/2014/main" id="{00000000-0008-0000-0100-00003C000000}"/>
            </a:ext>
          </a:extLst>
        </xdr:cNvPr>
        <xdr:cNvSpPr/>
      </xdr:nvSpPr>
      <xdr:spPr>
        <a:xfrm rot="20081149" flipH="1">
          <a:off x="3684540" y="3088341"/>
          <a:ext cx="345095" cy="351955"/>
        </a:xfrm>
        <a:prstGeom prst="leftArrow">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s-PE" sz="1100"/>
        </a:p>
      </xdr:txBody>
    </xdr:sp>
    <xdr:clientData/>
  </xdr:twoCellAnchor>
  <xdr:twoCellAnchor>
    <xdr:from>
      <xdr:col>1</xdr:col>
      <xdr:colOff>784411</xdr:colOff>
      <xdr:row>15</xdr:row>
      <xdr:rowOff>156882</xdr:rowOff>
    </xdr:from>
    <xdr:to>
      <xdr:col>4</xdr:col>
      <xdr:colOff>806823</xdr:colOff>
      <xdr:row>17</xdr:row>
      <xdr:rowOff>100854</xdr:rowOff>
    </xdr:to>
    <xdr:cxnSp macro="">
      <xdr:nvCxnSpPr>
        <xdr:cNvPr id="61" name="33 Conector recto">
          <a:extLst>
            <a:ext uri="{FF2B5EF4-FFF2-40B4-BE49-F238E27FC236}">
              <a16:creationId xmlns:a16="http://schemas.microsoft.com/office/drawing/2014/main" id="{00000000-0008-0000-0100-00003D000000}"/>
            </a:ext>
          </a:extLst>
        </xdr:cNvPr>
        <xdr:cNvCxnSpPr/>
      </xdr:nvCxnSpPr>
      <xdr:spPr>
        <a:xfrm>
          <a:off x="1591235" y="3305735"/>
          <a:ext cx="2442882" cy="324972"/>
        </a:xfrm>
        <a:prstGeom prst="line">
          <a:avLst/>
        </a:prstGeom>
        <a:ln w="28575">
          <a:solidFill>
            <a:srgbClr val="FF0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683558</xdr:colOff>
      <xdr:row>17</xdr:row>
      <xdr:rowOff>22412</xdr:rowOff>
    </xdr:from>
    <xdr:to>
      <xdr:col>7</xdr:col>
      <xdr:colOff>582707</xdr:colOff>
      <xdr:row>18</xdr:row>
      <xdr:rowOff>0</xdr:rowOff>
    </xdr:to>
    <xdr:cxnSp macro="">
      <xdr:nvCxnSpPr>
        <xdr:cNvPr id="62" name="33 Conector recto">
          <a:extLst>
            <a:ext uri="{FF2B5EF4-FFF2-40B4-BE49-F238E27FC236}">
              <a16:creationId xmlns:a16="http://schemas.microsoft.com/office/drawing/2014/main" id="{00000000-0008-0000-0100-00003E000000}"/>
            </a:ext>
          </a:extLst>
        </xdr:cNvPr>
        <xdr:cNvCxnSpPr/>
      </xdr:nvCxnSpPr>
      <xdr:spPr>
        <a:xfrm flipH="1">
          <a:off x="4717676" y="3552265"/>
          <a:ext cx="1512796" cy="168088"/>
        </a:xfrm>
        <a:prstGeom prst="line">
          <a:avLst/>
        </a:prstGeom>
        <a:ln w="28575">
          <a:solidFill>
            <a:srgbClr val="FF0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56029</xdr:colOff>
      <xdr:row>94</xdr:row>
      <xdr:rowOff>86117</xdr:rowOff>
    </xdr:from>
    <xdr:to>
      <xdr:col>5</xdr:col>
      <xdr:colOff>414617</xdr:colOff>
      <xdr:row>106</xdr:row>
      <xdr:rowOff>145676</xdr:rowOff>
    </xdr:to>
    <xdr:pic>
      <xdr:nvPicPr>
        <xdr:cNvPr id="74" name="Imagen 73">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6029" y="18788735"/>
          <a:ext cx="4392706" cy="2356765"/>
        </a:xfrm>
        <a:prstGeom prst="rect">
          <a:avLst/>
        </a:prstGeom>
      </xdr:spPr>
    </xdr:pic>
    <xdr:clientData/>
  </xdr:twoCellAnchor>
  <xdr:twoCellAnchor editAs="oneCell">
    <xdr:from>
      <xdr:col>5</xdr:col>
      <xdr:colOff>44823</xdr:colOff>
      <xdr:row>68</xdr:row>
      <xdr:rowOff>70101</xdr:rowOff>
    </xdr:from>
    <xdr:to>
      <xdr:col>9</xdr:col>
      <xdr:colOff>728382</xdr:colOff>
      <xdr:row>79</xdr:row>
      <xdr:rowOff>168089</xdr:rowOff>
    </xdr:to>
    <xdr:pic>
      <xdr:nvPicPr>
        <xdr:cNvPr id="77" name="Imagen 76">
          <a:extLst>
            <a:ext uri="{FF2B5EF4-FFF2-40B4-BE49-F238E27FC236}">
              <a16:creationId xmlns:a16="http://schemas.microsoft.com/office/drawing/2014/main" id="{00000000-0008-0000-0100-00004D000000}"/>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17704"/>
        <a:stretch/>
      </xdr:blipFill>
      <xdr:spPr>
        <a:xfrm>
          <a:off x="4078941" y="13550777"/>
          <a:ext cx="3910853" cy="2193488"/>
        </a:xfrm>
        <a:prstGeom prst="rect">
          <a:avLst/>
        </a:prstGeom>
      </xdr:spPr>
    </xdr:pic>
    <xdr:clientData/>
  </xdr:twoCellAnchor>
  <xdr:twoCellAnchor editAs="oneCell">
    <xdr:from>
      <xdr:col>5</xdr:col>
      <xdr:colOff>11205</xdr:colOff>
      <xdr:row>82</xdr:row>
      <xdr:rowOff>147848</xdr:rowOff>
    </xdr:from>
    <xdr:to>
      <xdr:col>9</xdr:col>
      <xdr:colOff>772200</xdr:colOff>
      <xdr:row>91</xdr:row>
      <xdr:rowOff>158550</xdr:rowOff>
    </xdr:to>
    <xdr:pic>
      <xdr:nvPicPr>
        <xdr:cNvPr id="79" name="Imagen 78">
          <a:extLst>
            <a:ext uri="{FF2B5EF4-FFF2-40B4-BE49-F238E27FC236}">
              <a16:creationId xmlns:a16="http://schemas.microsoft.com/office/drawing/2014/main" id="{00000000-0008-0000-0100-00004F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045323" y="16295524"/>
          <a:ext cx="3988289" cy="1994144"/>
        </a:xfrm>
        <a:prstGeom prst="rect">
          <a:avLst/>
        </a:prstGeom>
      </xdr:spPr>
    </xdr:pic>
    <xdr:clientData/>
  </xdr:twoCellAnchor>
  <xdr:twoCellAnchor editAs="oneCell">
    <xdr:from>
      <xdr:col>0</xdr:col>
      <xdr:colOff>0</xdr:colOff>
      <xdr:row>68</xdr:row>
      <xdr:rowOff>56030</xdr:rowOff>
    </xdr:from>
    <xdr:to>
      <xdr:col>4</xdr:col>
      <xdr:colOff>784411</xdr:colOff>
      <xdr:row>79</xdr:row>
      <xdr:rowOff>168089</xdr:rowOff>
    </xdr:to>
    <xdr:pic>
      <xdr:nvPicPr>
        <xdr:cNvPr id="80" name="Imagen 79">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0" y="13536706"/>
          <a:ext cx="4011705" cy="2207559"/>
        </a:xfrm>
        <a:prstGeom prst="rect">
          <a:avLst/>
        </a:prstGeom>
      </xdr:spPr>
    </xdr:pic>
    <xdr:clientData/>
  </xdr:twoCellAnchor>
  <xdr:twoCellAnchor>
    <xdr:from>
      <xdr:col>4</xdr:col>
      <xdr:colOff>791136</xdr:colOff>
      <xdr:row>17</xdr:row>
      <xdr:rowOff>118784</xdr:rowOff>
    </xdr:from>
    <xdr:to>
      <xdr:col>5</xdr:col>
      <xdr:colOff>773206</xdr:colOff>
      <xdr:row>17</xdr:row>
      <xdr:rowOff>179294</xdr:rowOff>
    </xdr:to>
    <xdr:cxnSp macro="">
      <xdr:nvCxnSpPr>
        <xdr:cNvPr id="31" name="33 Conector recto">
          <a:extLst>
            <a:ext uri="{FF2B5EF4-FFF2-40B4-BE49-F238E27FC236}">
              <a16:creationId xmlns:a16="http://schemas.microsoft.com/office/drawing/2014/main" id="{00000000-0008-0000-0100-00001F000000}"/>
            </a:ext>
          </a:extLst>
        </xdr:cNvPr>
        <xdr:cNvCxnSpPr/>
      </xdr:nvCxnSpPr>
      <xdr:spPr>
        <a:xfrm flipH="1" flipV="1">
          <a:off x="4018430" y="3648637"/>
          <a:ext cx="788894" cy="60510"/>
        </a:xfrm>
        <a:prstGeom prst="line">
          <a:avLst/>
        </a:prstGeom>
        <a:ln w="28575">
          <a:solidFill>
            <a:srgbClr val="FF0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13</xdr:row>
      <xdr:rowOff>1</xdr:rowOff>
    </xdr:from>
    <xdr:to>
      <xdr:col>2</xdr:col>
      <xdr:colOff>22411</xdr:colOff>
      <xdr:row>15</xdr:row>
      <xdr:rowOff>156882</xdr:rowOff>
    </xdr:to>
    <xdr:cxnSp macro="">
      <xdr:nvCxnSpPr>
        <xdr:cNvPr id="35" name="33 Conector recto">
          <a:extLst>
            <a:ext uri="{FF2B5EF4-FFF2-40B4-BE49-F238E27FC236}">
              <a16:creationId xmlns:a16="http://schemas.microsoft.com/office/drawing/2014/main" id="{00000000-0008-0000-0100-000023000000}"/>
            </a:ext>
          </a:extLst>
        </xdr:cNvPr>
        <xdr:cNvCxnSpPr/>
      </xdr:nvCxnSpPr>
      <xdr:spPr>
        <a:xfrm flipH="1">
          <a:off x="1613647" y="2767854"/>
          <a:ext cx="22411" cy="537881"/>
        </a:xfrm>
        <a:prstGeom prst="line">
          <a:avLst/>
        </a:prstGeom>
        <a:ln w="28575">
          <a:solidFill>
            <a:srgbClr val="FF0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448235</xdr:colOff>
      <xdr:row>94</xdr:row>
      <xdr:rowOff>81634</xdr:rowOff>
    </xdr:from>
    <xdr:to>
      <xdr:col>9</xdr:col>
      <xdr:colOff>795617</xdr:colOff>
      <xdr:row>106</xdr:row>
      <xdr:rowOff>141193</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6276" r="22640"/>
        <a:stretch/>
      </xdr:blipFill>
      <xdr:spPr>
        <a:xfrm>
          <a:off x="4482353" y="18784252"/>
          <a:ext cx="3574676" cy="2356765"/>
        </a:xfrm>
        <a:prstGeom prst="rect">
          <a:avLst/>
        </a:prstGeom>
      </xdr:spPr>
    </xdr:pic>
    <xdr:clientData/>
  </xdr:twoCellAnchor>
  <xdr:twoCellAnchor editAs="oneCell">
    <xdr:from>
      <xdr:col>0</xdr:col>
      <xdr:colOff>67235</xdr:colOff>
      <xdr:row>108</xdr:row>
      <xdr:rowOff>123265</xdr:rowOff>
    </xdr:from>
    <xdr:to>
      <xdr:col>5</xdr:col>
      <xdr:colOff>414616</xdr:colOff>
      <xdr:row>125</xdr:row>
      <xdr:rowOff>100853</xdr:rowOff>
    </xdr:to>
    <xdr:pic>
      <xdr:nvPicPr>
        <xdr:cNvPr id="39" name="Imagen 38">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7235" y="21548912"/>
          <a:ext cx="4381499" cy="3216088"/>
        </a:xfrm>
        <a:prstGeom prst="rect">
          <a:avLst/>
        </a:prstGeom>
      </xdr:spPr>
    </xdr:pic>
    <xdr:clientData/>
  </xdr:twoCellAnchor>
  <xdr:twoCellAnchor editAs="oneCell">
    <xdr:from>
      <xdr:col>5</xdr:col>
      <xdr:colOff>470647</xdr:colOff>
      <xdr:row>108</xdr:row>
      <xdr:rowOff>145677</xdr:rowOff>
    </xdr:from>
    <xdr:to>
      <xdr:col>9</xdr:col>
      <xdr:colOff>773207</xdr:colOff>
      <xdr:row>125</xdr:row>
      <xdr:rowOff>112059</xdr:rowOff>
    </xdr:to>
    <xdr:pic>
      <xdr:nvPicPr>
        <xdr:cNvPr id="41" name="Imagen 40">
          <a:extLst>
            <a:ext uri="{FF2B5EF4-FFF2-40B4-BE49-F238E27FC236}">
              <a16:creationId xmlns:a16="http://schemas.microsoft.com/office/drawing/2014/main" id="{00000000-0008-0000-0100-000029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04765" y="21571324"/>
          <a:ext cx="3529854" cy="3204882"/>
        </a:xfrm>
        <a:prstGeom prst="rect">
          <a:avLst/>
        </a:prstGeom>
      </xdr:spPr>
    </xdr:pic>
    <xdr:clientData/>
  </xdr:twoCellAnchor>
  <xdr:twoCellAnchor>
    <xdr:from>
      <xdr:col>1</xdr:col>
      <xdr:colOff>688087</xdr:colOff>
      <xdr:row>13</xdr:row>
      <xdr:rowOff>91889</xdr:rowOff>
    </xdr:from>
    <xdr:to>
      <xdr:col>2</xdr:col>
      <xdr:colOff>226359</xdr:colOff>
      <xdr:row>15</xdr:row>
      <xdr:rowOff>62844</xdr:rowOff>
    </xdr:to>
    <xdr:sp macro="" textlink="">
      <xdr:nvSpPr>
        <xdr:cNvPr id="36" name="Flecha izquierda 35">
          <a:extLst>
            <a:ext uri="{FF2B5EF4-FFF2-40B4-BE49-F238E27FC236}">
              <a16:creationId xmlns:a16="http://schemas.microsoft.com/office/drawing/2014/main" id="{00000000-0008-0000-0100-000024000000}"/>
            </a:ext>
          </a:extLst>
        </xdr:cNvPr>
        <xdr:cNvSpPr/>
      </xdr:nvSpPr>
      <xdr:spPr>
        <a:xfrm rot="20081149" flipH="1">
          <a:off x="1494911" y="2859742"/>
          <a:ext cx="345095" cy="351955"/>
        </a:xfrm>
        <a:prstGeom prst="leftArrow">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s-PE" sz="1100"/>
        </a:p>
      </xdr:txBody>
    </xdr:sp>
    <xdr:clientData/>
  </xdr:twoCellAnchor>
  <xdr:oneCellAnchor>
    <xdr:from>
      <xdr:col>2</xdr:col>
      <xdr:colOff>56030</xdr:colOff>
      <xdr:row>17</xdr:row>
      <xdr:rowOff>134471</xdr:rowOff>
    </xdr:from>
    <xdr:ext cx="1492973" cy="264560"/>
    <xdr:sp macro="" textlink="">
      <xdr:nvSpPr>
        <xdr:cNvPr id="2" name="CuadroTexto 1">
          <a:extLst>
            <a:ext uri="{FF2B5EF4-FFF2-40B4-BE49-F238E27FC236}">
              <a16:creationId xmlns:a16="http://schemas.microsoft.com/office/drawing/2014/main" id="{00000000-0008-0000-0100-000002000000}"/>
            </a:ext>
          </a:extLst>
        </xdr:cNvPr>
        <xdr:cNvSpPr txBox="1"/>
      </xdr:nvSpPr>
      <xdr:spPr>
        <a:xfrm rot="524648">
          <a:off x="1669677" y="3664324"/>
          <a:ext cx="149297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PE" sz="1100" b="1">
              <a:solidFill>
                <a:srgbClr val="FF0000"/>
              </a:solidFill>
            </a:rPr>
            <a:t>PROL. HUANCAVELICA</a:t>
          </a:r>
        </a:p>
      </xdr:txBody>
    </xdr:sp>
    <xdr:clientData/>
  </xdr:oneCellAnchor>
  <xdr:oneCellAnchor>
    <xdr:from>
      <xdr:col>2</xdr:col>
      <xdr:colOff>661147</xdr:colOff>
      <xdr:row>11</xdr:row>
      <xdr:rowOff>100853</xdr:rowOff>
    </xdr:from>
    <xdr:ext cx="184731" cy="264560"/>
    <xdr:sp macro="" textlink="">
      <xdr:nvSpPr>
        <xdr:cNvPr id="3" name="CuadroTexto 2">
          <a:extLst>
            <a:ext uri="{FF2B5EF4-FFF2-40B4-BE49-F238E27FC236}">
              <a16:creationId xmlns:a16="http://schemas.microsoft.com/office/drawing/2014/main" id="{00000000-0008-0000-0100-000003000000}"/>
            </a:ext>
          </a:extLst>
        </xdr:cNvPr>
        <xdr:cNvSpPr txBox="1"/>
      </xdr:nvSpPr>
      <xdr:spPr>
        <a:xfrm>
          <a:off x="2274794" y="2487706"/>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PE" sz="1100"/>
        </a:p>
      </xdr:txBody>
    </xdr:sp>
    <xdr:clientData/>
  </xdr:one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J705"/>
  <sheetViews>
    <sheetView tabSelected="1" view="pageBreakPreview" topLeftCell="A372" zoomScale="87" zoomScaleNormal="87" zoomScaleSheetLayoutView="87" zoomScalePageLayoutView="70" workbookViewId="0">
      <selection activeCell="A388" sqref="A388:XFD491"/>
    </sheetView>
  </sheetViews>
  <sheetFormatPr baseColWidth="10" defaultColWidth="11.44140625" defaultRowHeight="15.6" x14ac:dyDescent="0.3"/>
  <cols>
    <col min="1" max="1" width="0.5546875" style="20" customWidth="1"/>
    <col min="2" max="2" width="30.88671875" style="20" customWidth="1"/>
    <col min="3" max="3" width="17.6640625" style="20" customWidth="1"/>
    <col min="4" max="4" width="17.44140625" style="20" customWidth="1"/>
    <col min="5" max="5" width="19.33203125" style="20" customWidth="1"/>
    <col min="6" max="6" width="18.6640625" style="20" customWidth="1"/>
    <col min="7" max="7" width="21.6640625" style="20" customWidth="1"/>
    <col min="8" max="9" width="13.33203125" style="20" bestFit="1" customWidth="1"/>
    <col min="10" max="10" width="12.6640625" style="20" bestFit="1" customWidth="1"/>
    <col min="11" max="16384" width="11.44140625" style="20"/>
  </cols>
  <sheetData>
    <row r="2" spans="1:7" ht="16.2" thickBot="1" x14ac:dyDescent="0.35"/>
    <row r="3" spans="1:7" ht="18" customHeight="1" x14ac:dyDescent="0.3">
      <c r="A3" s="15"/>
      <c r="B3" s="353" t="s">
        <v>166</v>
      </c>
      <c r="C3" s="354"/>
      <c r="D3" s="354"/>
      <c r="E3" s="354"/>
      <c r="F3" s="354"/>
      <c r="G3" s="355"/>
    </row>
    <row r="4" spans="1:7" ht="15.75" customHeight="1" thickBot="1" x14ac:dyDescent="0.35">
      <c r="A4" s="15"/>
      <c r="B4" s="356" t="s">
        <v>94</v>
      </c>
      <c r="C4" s="357"/>
      <c r="D4" s="357"/>
      <c r="E4" s="357"/>
      <c r="F4" s="357"/>
      <c r="G4" s="358"/>
    </row>
    <row r="5" spans="1:7" x14ac:dyDescent="0.3">
      <c r="A5" s="34" t="s">
        <v>0</v>
      </c>
      <c r="B5" s="15"/>
      <c r="C5" s="15"/>
      <c r="D5" s="15"/>
      <c r="E5" s="15"/>
      <c r="F5" s="15"/>
      <c r="G5" s="15"/>
    </row>
    <row r="6" spans="1:7" ht="15.6" customHeight="1" x14ac:dyDescent="0.3">
      <c r="A6" s="290"/>
      <c r="B6" s="290"/>
      <c r="C6" s="290"/>
      <c r="D6" s="290"/>
      <c r="E6" s="290"/>
      <c r="F6" s="290"/>
      <c r="G6" s="35" t="str">
        <f>F69</f>
        <v>Val.N° 402 - 2019</v>
      </c>
    </row>
    <row r="7" spans="1:7" x14ac:dyDescent="0.3">
      <c r="A7" s="15"/>
      <c r="B7" s="34" t="s">
        <v>111</v>
      </c>
      <c r="C7" s="15"/>
      <c r="D7" s="15"/>
      <c r="E7" s="15"/>
      <c r="F7" s="15"/>
      <c r="G7" s="36" t="str">
        <f>F70</f>
        <v>URBANO</v>
      </c>
    </row>
    <row r="8" spans="1:7" x14ac:dyDescent="0.3">
      <c r="A8" s="34"/>
      <c r="B8" s="15"/>
      <c r="C8" s="15"/>
      <c r="D8" s="15"/>
      <c r="E8" s="15"/>
      <c r="F8" s="15"/>
      <c r="G8" s="15"/>
    </row>
    <row r="9" spans="1:7" ht="30" customHeight="1" x14ac:dyDescent="0.3">
      <c r="A9" s="15"/>
      <c r="B9" s="37" t="s">
        <v>243</v>
      </c>
      <c r="C9" s="361" t="str">
        <f>C79</f>
        <v xml:space="preserve">FRANZ SANCHEZ SALCEDO </v>
      </c>
      <c r="D9" s="361"/>
      <c r="E9" s="361"/>
      <c r="F9" s="361"/>
      <c r="G9" s="361"/>
    </row>
    <row r="10" spans="1:7" ht="29.25" customHeight="1" x14ac:dyDescent="0.3">
      <c r="A10" s="15"/>
      <c r="B10" s="37" t="s">
        <v>242</v>
      </c>
      <c r="C10" s="361" t="str">
        <f>C81</f>
        <v>COORPORACIÓN APURIMAC TRANSPORTES Y SERVICIOS</v>
      </c>
      <c r="D10" s="361"/>
      <c r="E10" s="361"/>
      <c r="F10" s="361"/>
      <c r="G10" s="361"/>
    </row>
    <row r="11" spans="1:7" ht="24.75" customHeight="1" x14ac:dyDescent="0.3">
      <c r="A11" s="15"/>
      <c r="B11" s="37" t="s">
        <v>100</v>
      </c>
      <c r="C11" s="361" t="str">
        <f>C83</f>
        <v>BANCO DEL CREDITO DEL PERU</v>
      </c>
      <c r="D11" s="361"/>
      <c r="E11" s="361"/>
      <c r="F11" s="361"/>
      <c r="G11" s="361"/>
    </row>
    <row r="12" spans="1:7" x14ac:dyDescent="0.3">
      <c r="A12" s="15"/>
      <c r="B12" s="38"/>
      <c r="C12" s="39"/>
      <c r="D12" s="39"/>
      <c r="E12" s="39"/>
      <c r="F12" s="39"/>
      <c r="G12" s="39"/>
    </row>
    <row r="13" spans="1:7" x14ac:dyDescent="0.3">
      <c r="A13" s="15"/>
      <c r="B13" s="306" t="s">
        <v>1</v>
      </c>
      <c r="C13" s="306"/>
      <c r="D13" s="306"/>
      <c r="E13" s="306"/>
      <c r="F13" s="306"/>
      <c r="G13" s="306"/>
    </row>
    <row r="14" spans="1:7" ht="34.5" customHeight="1" x14ac:dyDescent="0.3">
      <c r="A14" s="40"/>
      <c r="B14" s="41" t="s">
        <v>348</v>
      </c>
      <c r="C14" s="330" t="str">
        <f>C86</f>
        <v>SUB LOTE 9B, PROLONGACION DEL JR. HUANCAVELICA</v>
      </c>
      <c r="D14" s="330"/>
      <c r="E14" s="330"/>
      <c r="F14" s="330"/>
      <c r="G14" s="330"/>
    </row>
    <row r="15" spans="1:7" ht="34.5" hidden="1" customHeight="1" x14ac:dyDescent="0.3">
      <c r="A15" s="40"/>
      <c r="B15" s="41" t="s">
        <v>347</v>
      </c>
      <c r="C15" s="330" t="str">
        <f>C87</f>
        <v>SUB LOTE 9B UBICADO EN LA PROLONGACIÓN DEL JIRÓN HUANCAVELICA</v>
      </c>
      <c r="D15" s="330"/>
      <c r="E15" s="330"/>
      <c r="F15" s="330"/>
      <c r="G15" s="330"/>
    </row>
    <row r="16" spans="1:7" x14ac:dyDescent="0.3">
      <c r="A16" s="40"/>
      <c r="B16" s="275" t="s">
        <v>386</v>
      </c>
      <c r="C16" s="288" t="str">
        <f>C88</f>
        <v>AV. 14 DE SETIEMBRE MZ. 0452 LT. 09-B</v>
      </c>
      <c r="D16" s="288"/>
      <c r="E16" s="288"/>
      <c r="F16" s="288"/>
      <c r="G16" s="288"/>
    </row>
    <row r="17" spans="1:7" x14ac:dyDescent="0.3">
      <c r="A17" s="231"/>
      <c r="B17" s="41" t="s">
        <v>2</v>
      </c>
      <c r="C17" s="42" t="str">
        <f>C89</f>
        <v>TAMBURCO</v>
      </c>
      <c r="D17" s="41" t="s">
        <v>3</v>
      </c>
      <c r="E17" s="42" t="str">
        <f>E89</f>
        <v>ABANCAY</v>
      </c>
      <c r="F17" s="41" t="s">
        <v>4</v>
      </c>
      <c r="G17" s="42" t="str">
        <f>G89</f>
        <v>APURIMAC</v>
      </c>
    </row>
    <row r="18" spans="1:7" x14ac:dyDescent="0.3">
      <c r="A18" s="44"/>
      <c r="B18" s="23" t="s">
        <v>109</v>
      </c>
      <c r="C18" s="44"/>
      <c r="D18" s="44"/>
      <c r="E18" s="44"/>
      <c r="F18" s="44"/>
      <c r="G18" s="43"/>
    </row>
    <row r="19" spans="1:7" x14ac:dyDescent="0.3">
      <c r="A19" s="44"/>
      <c r="B19" s="45"/>
      <c r="C19" s="46"/>
      <c r="D19" s="46"/>
      <c r="E19" s="46"/>
      <c r="F19" s="46"/>
      <c r="G19" s="47"/>
    </row>
    <row r="20" spans="1:7" x14ac:dyDescent="0.3">
      <c r="A20" s="44"/>
      <c r="B20" s="48"/>
      <c r="C20" s="44"/>
      <c r="D20" s="44"/>
      <c r="E20" s="44"/>
      <c r="F20" s="44"/>
      <c r="G20" s="49"/>
    </row>
    <row r="21" spans="1:7" x14ac:dyDescent="0.3">
      <c r="A21" s="44"/>
      <c r="B21" s="48"/>
      <c r="C21" s="44"/>
      <c r="D21" s="44"/>
      <c r="E21" s="44"/>
      <c r="F21" s="44"/>
      <c r="G21" s="49"/>
    </row>
    <row r="22" spans="1:7" x14ac:dyDescent="0.3">
      <c r="A22" s="44"/>
      <c r="B22" s="48"/>
      <c r="C22" s="44"/>
      <c r="D22" s="44"/>
      <c r="E22" s="44"/>
      <c r="F22" s="44"/>
      <c r="G22" s="49"/>
    </row>
    <row r="23" spans="1:7" x14ac:dyDescent="0.3">
      <c r="A23" s="44"/>
      <c r="B23" s="48"/>
      <c r="C23" s="44"/>
      <c r="D23" s="44"/>
      <c r="E23" s="44"/>
      <c r="F23" s="44"/>
      <c r="G23" s="49"/>
    </row>
    <row r="24" spans="1:7" x14ac:dyDescent="0.3">
      <c r="A24" s="44"/>
      <c r="B24" s="48"/>
      <c r="C24" s="44"/>
      <c r="D24" s="44"/>
      <c r="E24" s="44"/>
      <c r="F24" s="44"/>
      <c r="G24" s="49"/>
    </row>
    <row r="25" spans="1:7" x14ac:dyDescent="0.3">
      <c r="A25" s="44"/>
      <c r="B25" s="48"/>
      <c r="C25" s="44"/>
      <c r="D25" s="44"/>
      <c r="E25" s="44"/>
      <c r="F25" s="44"/>
      <c r="G25" s="49"/>
    </row>
    <row r="26" spans="1:7" x14ac:dyDescent="0.3">
      <c r="A26" s="44"/>
      <c r="B26" s="48"/>
      <c r="C26" s="44"/>
      <c r="D26" s="44"/>
      <c r="E26" s="44"/>
      <c r="F26" s="44"/>
      <c r="G26" s="49"/>
    </row>
    <row r="27" spans="1:7" x14ac:dyDescent="0.3">
      <c r="A27" s="243"/>
      <c r="B27" s="48"/>
      <c r="C27" s="243"/>
      <c r="D27" s="243"/>
      <c r="E27" s="243"/>
      <c r="F27" s="243"/>
      <c r="G27" s="49"/>
    </row>
    <row r="28" spans="1:7" x14ac:dyDescent="0.3">
      <c r="A28" s="243"/>
      <c r="B28" s="48"/>
      <c r="C28" s="243"/>
      <c r="D28" s="243"/>
      <c r="E28" s="243"/>
      <c r="F28" s="243"/>
      <c r="G28" s="49"/>
    </row>
    <row r="29" spans="1:7" x14ac:dyDescent="0.3">
      <c r="A29" s="243"/>
      <c r="B29" s="48"/>
      <c r="C29" s="243"/>
      <c r="D29" s="243"/>
      <c r="E29" s="243"/>
      <c r="F29" s="243"/>
      <c r="G29" s="49"/>
    </row>
    <row r="30" spans="1:7" x14ac:dyDescent="0.3">
      <c r="A30" s="243"/>
      <c r="B30" s="48"/>
      <c r="C30" s="243"/>
      <c r="D30" s="243"/>
      <c r="E30" s="243"/>
      <c r="F30" s="243"/>
      <c r="G30" s="49"/>
    </row>
    <row r="31" spans="1:7" x14ac:dyDescent="0.3">
      <c r="A31" s="44"/>
      <c r="B31" s="48"/>
      <c r="C31" s="44"/>
      <c r="D31" s="44"/>
      <c r="E31" s="44"/>
      <c r="F31" s="44"/>
      <c r="G31" s="49"/>
    </row>
    <row r="32" spans="1:7" x14ac:dyDescent="0.3">
      <c r="A32" s="44"/>
      <c r="B32" s="48"/>
      <c r="C32" s="44"/>
      <c r="D32" s="44"/>
      <c r="E32" s="44"/>
      <c r="F32" s="44"/>
      <c r="G32" s="49"/>
    </row>
    <row r="33" spans="1:10" x14ac:dyDescent="0.3">
      <c r="A33" s="44"/>
      <c r="B33" s="48"/>
      <c r="C33" s="44"/>
      <c r="D33" s="44"/>
      <c r="E33" s="44"/>
      <c r="F33" s="44"/>
      <c r="G33" s="49"/>
    </row>
    <row r="34" spans="1:10" x14ac:dyDescent="0.3">
      <c r="A34" s="44"/>
      <c r="B34" s="48"/>
      <c r="C34" s="44"/>
      <c r="D34" s="44"/>
      <c r="E34" s="44"/>
      <c r="F34" s="44"/>
      <c r="G34" s="49"/>
    </row>
    <row r="35" spans="1:10" x14ac:dyDescent="0.3">
      <c r="A35" s="44"/>
      <c r="B35" s="48"/>
      <c r="C35" s="44"/>
      <c r="D35" s="44"/>
      <c r="E35" s="44"/>
      <c r="F35" s="44"/>
      <c r="G35" s="49"/>
    </row>
    <row r="36" spans="1:10" ht="7.5" customHeight="1" x14ac:dyDescent="0.3">
      <c r="A36" s="44"/>
      <c r="B36" s="48"/>
      <c r="C36" s="44"/>
      <c r="D36" s="44"/>
      <c r="E36" s="44"/>
      <c r="F36" s="44"/>
      <c r="G36" s="49"/>
    </row>
    <row r="37" spans="1:10" x14ac:dyDescent="0.3">
      <c r="A37" s="50"/>
      <c r="B37" s="51"/>
      <c r="C37" s="52"/>
      <c r="D37" s="53"/>
      <c r="E37" s="53"/>
      <c r="F37" s="53"/>
      <c r="G37" s="54"/>
    </row>
    <row r="38" spans="1:10" x14ac:dyDescent="0.3">
      <c r="A38" s="34"/>
      <c r="B38" s="23"/>
      <c r="C38" s="15"/>
      <c r="D38" s="15"/>
      <c r="E38" s="15"/>
      <c r="F38" s="15"/>
      <c r="G38" s="15"/>
    </row>
    <row r="39" spans="1:10" ht="16.2" thickBot="1" x14ac:dyDescent="0.35">
      <c r="A39" s="34"/>
      <c r="B39" s="23" t="s">
        <v>114</v>
      </c>
      <c r="C39" s="15"/>
      <c r="D39" s="15"/>
      <c r="E39" s="15"/>
      <c r="F39" s="15"/>
      <c r="G39" s="15"/>
    </row>
    <row r="40" spans="1:10" ht="16.2" thickBot="1" x14ac:dyDescent="0.35">
      <c r="A40" s="15"/>
      <c r="B40" s="55" t="s">
        <v>115</v>
      </c>
      <c r="C40" s="56"/>
      <c r="D40" s="56"/>
      <c r="E40" s="56" t="s">
        <v>110</v>
      </c>
      <c r="F40" s="57" t="s">
        <v>116</v>
      </c>
      <c r="G40" s="58" t="s">
        <v>117</v>
      </c>
    </row>
    <row r="41" spans="1:10" x14ac:dyDescent="0.3">
      <c r="A41" s="15"/>
      <c r="B41" s="59" t="s">
        <v>84</v>
      </c>
      <c r="C41" s="60"/>
      <c r="D41" s="61" t="s">
        <v>158</v>
      </c>
      <c r="E41" s="62">
        <f>C107</f>
        <v>720</v>
      </c>
      <c r="F41" s="63">
        <f>F505</f>
        <v>180000</v>
      </c>
      <c r="G41" s="64">
        <f t="shared" ref="G41:G43" si="0">G505</f>
        <v>615600</v>
      </c>
    </row>
    <row r="42" spans="1:10" x14ac:dyDescent="0.3">
      <c r="A42" s="17"/>
      <c r="B42" s="65" t="s">
        <v>49</v>
      </c>
      <c r="C42" s="66"/>
      <c r="D42" s="67" t="s">
        <v>159</v>
      </c>
      <c r="E42" s="68">
        <f>G139+G146+G157+G163+G127</f>
        <v>721.36</v>
      </c>
      <c r="F42" s="69">
        <f>F506</f>
        <v>258326.12608187133</v>
      </c>
      <c r="G42" s="70">
        <f t="shared" si="0"/>
        <v>883475.35119999992</v>
      </c>
    </row>
    <row r="43" spans="1:10" ht="15" customHeight="1" x14ac:dyDescent="0.3">
      <c r="A43" s="71"/>
      <c r="B43" s="72" t="s">
        <v>27</v>
      </c>
      <c r="C43" s="66"/>
      <c r="D43" s="67" t="s">
        <v>160</v>
      </c>
      <c r="E43" s="73"/>
      <c r="F43" s="74">
        <f>F507</f>
        <v>20000</v>
      </c>
      <c r="G43" s="75">
        <f t="shared" si="0"/>
        <v>68400</v>
      </c>
      <c r="I43" s="273">
        <f>G42+G43</f>
        <v>951875.35119999992</v>
      </c>
    </row>
    <row r="44" spans="1:10" x14ac:dyDescent="0.3">
      <c r="A44" s="17"/>
      <c r="B44" s="76" t="s">
        <v>5</v>
      </c>
      <c r="C44" s="71"/>
      <c r="D44" s="67" t="s">
        <v>161</v>
      </c>
      <c r="E44" s="77"/>
      <c r="F44" s="5">
        <f>SUM(F41:F43)</f>
        <v>458326.12608187133</v>
      </c>
      <c r="G44" s="29">
        <f>SUM(G41:G43)</f>
        <v>1567475.3511999999</v>
      </c>
      <c r="I44" s="273">
        <f>F42+F43</f>
        <v>278326.12608187133</v>
      </c>
      <c r="J44" s="273">
        <f>G42+G43</f>
        <v>951875.35119999992</v>
      </c>
    </row>
    <row r="45" spans="1:10" x14ac:dyDescent="0.3">
      <c r="A45" s="17"/>
      <c r="B45" s="78" t="s">
        <v>86</v>
      </c>
      <c r="C45" s="79"/>
      <c r="D45" s="79"/>
      <c r="E45" s="79"/>
      <c r="F45" s="80"/>
      <c r="G45" s="81"/>
    </row>
    <row r="46" spans="1:10" x14ac:dyDescent="0.3">
      <c r="A46" s="17"/>
      <c r="B46" s="82" t="s">
        <v>215</v>
      </c>
      <c r="C46" s="83"/>
      <c r="D46" s="83"/>
      <c r="E46" s="84"/>
      <c r="F46" s="4">
        <f>F510</f>
        <v>366660.90086549707</v>
      </c>
      <c r="G46" s="30">
        <f>G510</f>
        <v>1253980.2809599999</v>
      </c>
    </row>
    <row r="47" spans="1:10" x14ac:dyDescent="0.3">
      <c r="A47" s="17"/>
      <c r="B47" s="76" t="s">
        <v>85</v>
      </c>
      <c r="C47" s="38"/>
      <c r="D47" s="38"/>
      <c r="E47" s="38"/>
      <c r="F47" s="85"/>
      <c r="G47" s="86"/>
    </row>
    <row r="48" spans="1:10" ht="14.4" customHeight="1" thickBot="1" x14ac:dyDescent="0.35">
      <c r="A48" s="17"/>
      <c r="B48" s="87" t="s">
        <v>99</v>
      </c>
      <c r="C48" s="88"/>
      <c r="D48" s="88"/>
      <c r="E48" s="89"/>
      <c r="F48" s="90">
        <f>F516</f>
        <v>278326.12608187133</v>
      </c>
      <c r="G48" s="91">
        <f>G516</f>
        <v>951875.35119999992</v>
      </c>
    </row>
    <row r="49" spans="1:7" x14ac:dyDescent="0.3">
      <c r="A49" s="71"/>
    </row>
    <row r="50" spans="1:7" x14ac:dyDescent="0.3">
      <c r="A50" s="92"/>
      <c r="B50" s="93" t="s">
        <v>7</v>
      </c>
      <c r="C50" s="94"/>
      <c r="D50" s="94"/>
      <c r="E50" s="94"/>
      <c r="F50" s="262" t="s">
        <v>162</v>
      </c>
      <c r="G50" s="96">
        <f>C519</f>
        <v>3.42</v>
      </c>
    </row>
    <row r="51" spans="1:7" x14ac:dyDescent="0.3">
      <c r="A51" s="15"/>
      <c r="B51" s="262" t="s">
        <v>123</v>
      </c>
      <c r="C51" s="331" t="str">
        <f>B241</f>
        <v>No cuenta con edificaciones inscritas.</v>
      </c>
      <c r="D51" s="332"/>
      <c r="E51" s="333"/>
      <c r="F51" s="262" t="s">
        <v>174</v>
      </c>
      <c r="G51" s="262" t="str">
        <f>F241</f>
        <v xml:space="preserve"> --</v>
      </c>
    </row>
    <row r="52" spans="1:7" x14ac:dyDescent="0.3">
      <c r="A52" s="15"/>
      <c r="B52" s="262" t="s">
        <v>124</v>
      </c>
      <c r="C52" s="331" t="str">
        <f>D259</f>
        <v>NINGUNO</v>
      </c>
      <c r="D52" s="332"/>
      <c r="E52" s="332"/>
      <c r="F52" s="332"/>
      <c r="G52" s="333"/>
    </row>
    <row r="53" spans="1:7" x14ac:dyDescent="0.3">
      <c r="A53" s="15"/>
      <c r="B53" s="262" t="s">
        <v>125</v>
      </c>
      <c r="C53" s="263" t="str">
        <f>D166</f>
        <v>VIVIENDA</v>
      </c>
      <c r="D53" s="264"/>
      <c r="E53" s="264"/>
      <c r="F53" s="264"/>
      <c r="G53" s="265"/>
    </row>
    <row r="54" spans="1:7" ht="30.75" hidden="1" customHeight="1" x14ac:dyDescent="0.3">
      <c r="A54" s="15"/>
      <c r="B54" s="97" t="s">
        <v>197</v>
      </c>
      <c r="C54" s="345"/>
      <c r="D54" s="345"/>
      <c r="E54" s="345"/>
      <c r="F54" s="345"/>
      <c r="G54" s="345"/>
    </row>
    <row r="55" spans="1:7" x14ac:dyDescent="0.3">
      <c r="A55" s="15"/>
      <c r="B55" s="17"/>
      <c r="C55" s="67"/>
      <c r="D55" s="67"/>
      <c r="E55" s="67"/>
      <c r="F55" s="67"/>
      <c r="G55" s="67"/>
    </row>
    <row r="56" spans="1:7" x14ac:dyDescent="0.3">
      <c r="A56" s="15"/>
      <c r="B56" s="98" t="s">
        <v>127</v>
      </c>
      <c r="C56" s="71"/>
      <c r="D56" s="334" t="str">
        <f>D330</f>
        <v>Garantía Hipotec. Preferida</v>
      </c>
      <c r="E56" s="334"/>
      <c r="F56" s="334"/>
      <c r="G56" s="334"/>
    </row>
    <row r="57" spans="1:7" x14ac:dyDescent="0.3">
      <c r="A57" s="15"/>
      <c r="B57" s="98" t="s">
        <v>6</v>
      </c>
      <c r="C57" s="15"/>
      <c r="D57" s="71" t="s">
        <v>167</v>
      </c>
      <c r="E57" s="15"/>
      <c r="G57" s="15" t="s">
        <v>50</v>
      </c>
    </row>
    <row r="58" spans="1:7" x14ac:dyDescent="0.3">
      <c r="A58" s="34"/>
      <c r="B58" s="71"/>
      <c r="C58" s="71"/>
      <c r="D58" s="71"/>
      <c r="E58" s="71"/>
      <c r="F58" s="17"/>
      <c r="G58" s="15"/>
    </row>
    <row r="59" spans="1:7" x14ac:dyDescent="0.3">
      <c r="A59" s="15"/>
      <c r="B59" s="71" t="s">
        <v>8</v>
      </c>
      <c r="C59" s="17"/>
      <c r="D59" s="71" t="str">
        <f>F71</f>
        <v>Abancay- Tamburco, 10 Junio del 2019</v>
      </c>
      <c r="E59" s="38"/>
      <c r="F59" s="17"/>
      <c r="G59" s="15"/>
    </row>
    <row r="60" spans="1:7" x14ac:dyDescent="0.3">
      <c r="A60" s="92"/>
      <c r="B60" s="15"/>
      <c r="C60" s="15"/>
      <c r="D60" s="15"/>
      <c r="E60" s="15"/>
      <c r="F60" s="15"/>
      <c r="G60" s="15"/>
    </row>
    <row r="61" spans="1:7" x14ac:dyDescent="0.3">
      <c r="A61" s="92"/>
      <c r="B61" s="15"/>
      <c r="C61" s="15"/>
      <c r="D61" s="15"/>
      <c r="E61" s="15"/>
      <c r="F61" s="15"/>
      <c r="G61" s="15"/>
    </row>
    <row r="62" spans="1:7" x14ac:dyDescent="0.3">
      <c r="A62" s="92"/>
      <c r="B62" s="15"/>
      <c r="C62" s="15"/>
      <c r="D62" s="15"/>
      <c r="E62" s="15"/>
      <c r="F62" s="15"/>
      <c r="G62" s="15"/>
    </row>
    <row r="63" spans="1:7" x14ac:dyDescent="0.3">
      <c r="A63" s="92"/>
      <c r="B63" s="15"/>
      <c r="C63" s="15"/>
      <c r="D63" s="15"/>
      <c r="E63" s="15"/>
      <c r="F63" s="15"/>
      <c r="G63" s="15"/>
    </row>
    <row r="64" spans="1:7" x14ac:dyDescent="0.3">
      <c r="A64" s="92"/>
      <c r="B64" s="15"/>
      <c r="C64" s="15"/>
      <c r="D64" s="15"/>
      <c r="E64" s="15"/>
      <c r="F64" s="15"/>
      <c r="G64" s="15"/>
    </row>
    <row r="65" spans="1:7" x14ac:dyDescent="0.3">
      <c r="A65" s="99"/>
      <c r="B65" s="100"/>
      <c r="C65" s="100"/>
      <c r="D65" s="100"/>
      <c r="E65" s="100"/>
      <c r="F65" s="100"/>
      <c r="G65" s="100"/>
    </row>
    <row r="66" spans="1:7" ht="32.25" customHeight="1" x14ac:dyDescent="0.3">
      <c r="A66" s="320" t="s">
        <v>98</v>
      </c>
      <c r="B66" s="320"/>
      <c r="C66" s="320"/>
      <c r="D66" s="320"/>
      <c r="E66" s="320"/>
      <c r="F66" s="320"/>
      <c r="G66" s="320"/>
    </row>
    <row r="67" spans="1:7" x14ac:dyDescent="0.3">
      <c r="A67" s="101"/>
      <c r="B67" s="101"/>
      <c r="C67" s="101"/>
      <c r="D67" s="101"/>
      <c r="E67" s="101"/>
      <c r="F67" s="101"/>
      <c r="G67" s="101"/>
    </row>
    <row r="68" spans="1:7" ht="16.2" thickBot="1" x14ac:dyDescent="0.35">
      <c r="A68" s="50"/>
      <c r="B68" s="50"/>
      <c r="C68" s="15"/>
      <c r="D68" s="15"/>
    </row>
    <row r="69" spans="1:7" ht="16.2" thickBot="1" x14ac:dyDescent="0.35">
      <c r="A69" s="50"/>
      <c r="B69" s="50"/>
      <c r="C69" s="15"/>
      <c r="D69" s="15"/>
      <c r="E69" s="102"/>
      <c r="F69" s="366" t="s">
        <v>423</v>
      </c>
      <c r="G69" s="367"/>
    </row>
    <row r="70" spans="1:7" ht="16.2" thickBot="1" x14ac:dyDescent="0.35">
      <c r="A70" s="50"/>
      <c r="B70" s="50"/>
      <c r="C70" s="15"/>
      <c r="D70" s="15"/>
      <c r="E70" s="102" t="s">
        <v>65</v>
      </c>
      <c r="F70" s="359" t="s">
        <v>307</v>
      </c>
      <c r="G70" s="360"/>
    </row>
    <row r="71" spans="1:7" x14ac:dyDescent="0.3">
      <c r="A71" s="103"/>
      <c r="B71" s="50"/>
      <c r="C71" s="15"/>
      <c r="D71" s="15"/>
      <c r="E71" s="15" t="s">
        <v>64</v>
      </c>
      <c r="F71" s="368" t="s">
        <v>426</v>
      </c>
      <c r="G71" s="368"/>
    </row>
    <row r="72" spans="1:7" x14ac:dyDescent="0.3">
      <c r="A72" s="104" t="s">
        <v>309</v>
      </c>
      <c r="B72" s="105"/>
      <c r="C72" s="15"/>
      <c r="D72" s="15"/>
      <c r="E72" s="15"/>
      <c r="F72" s="15"/>
      <c r="G72" s="15"/>
    </row>
    <row r="73" spans="1:7" x14ac:dyDescent="0.3">
      <c r="A73" s="50"/>
      <c r="B73" s="106"/>
      <c r="C73" s="15"/>
      <c r="D73" s="15"/>
      <c r="E73" s="15"/>
      <c r="F73" s="15"/>
      <c r="G73" s="15"/>
    </row>
    <row r="74" spans="1:7" x14ac:dyDescent="0.3">
      <c r="A74" s="107" t="s">
        <v>310</v>
      </c>
      <c r="B74" s="50"/>
      <c r="C74" s="15"/>
      <c r="D74" s="15"/>
      <c r="E74" s="15"/>
      <c r="F74" s="15"/>
      <c r="G74" s="15"/>
    </row>
    <row r="75" spans="1:7" x14ac:dyDescent="0.3">
      <c r="A75" s="108"/>
      <c r="B75" s="50"/>
      <c r="C75" s="15"/>
      <c r="D75" s="15"/>
      <c r="E75" s="15"/>
      <c r="F75" s="15"/>
      <c r="G75" s="15"/>
    </row>
    <row r="76" spans="1:7" ht="14.4" customHeight="1" x14ac:dyDescent="0.3">
      <c r="A76" s="50"/>
      <c r="B76" s="109" t="s">
        <v>33</v>
      </c>
      <c r="C76" s="15"/>
      <c r="D76" s="321" t="s">
        <v>311</v>
      </c>
      <c r="E76" s="321"/>
      <c r="F76" s="321"/>
      <c r="G76" s="321"/>
    </row>
    <row r="77" spans="1:7" ht="33.75" customHeight="1" x14ac:dyDescent="0.3">
      <c r="A77" s="110"/>
      <c r="B77" s="50"/>
      <c r="C77" s="15"/>
      <c r="D77" s="321"/>
      <c r="E77" s="321"/>
      <c r="F77" s="321"/>
      <c r="G77" s="321"/>
    </row>
    <row r="78" spans="1:7" ht="5.25" customHeight="1" x14ac:dyDescent="0.3">
      <c r="A78" s="50"/>
      <c r="B78" s="106"/>
      <c r="C78" s="17"/>
      <c r="D78" s="17"/>
      <c r="E78" s="15"/>
      <c r="F78" s="15"/>
      <c r="G78" s="15"/>
    </row>
    <row r="79" spans="1:7" ht="34.5" customHeight="1" x14ac:dyDescent="0.3">
      <c r="A79" s="50"/>
      <c r="B79" s="109" t="s">
        <v>34</v>
      </c>
      <c r="C79" s="322" t="s">
        <v>371</v>
      </c>
      <c r="D79" s="323"/>
      <c r="E79" s="323"/>
      <c r="F79" s="323"/>
      <c r="G79" s="324"/>
    </row>
    <row r="80" spans="1:7" ht="5.4" customHeight="1" x14ac:dyDescent="0.3">
      <c r="A80" s="103"/>
      <c r="B80" s="106"/>
      <c r="C80" s="120"/>
      <c r="D80" s="120"/>
      <c r="E80" s="120"/>
      <c r="F80" s="120"/>
      <c r="G80" s="120"/>
    </row>
    <row r="81" spans="1:7" ht="29.25" customHeight="1" x14ac:dyDescent="0.3">
      <c r="A81" s="103"/>
      <c r="B81" s="109" t="s">
        <v>103</v>
      </c>
      <c r="C81" s="322" t="s">
        <v>416</v>
      </c>
      <c r="D81" s="323"/>
      <c r="E81" s="323"/>
      <c r="F81" s="323"/>
      <c r="G81" s="324"/>
    </row>
    <row r="82" spans="1:7" ht="5.4" customHeight="1" x14ac:dyDescent="0.3">
      <c r="A82" s="50"/>
      <c r="B82" s="50"/>
      <c r="C82" s="111"/>
      <c r="D82" s="111"/>
      <c r="E82" s="111" t="s">
        <v>177</v>
      </c>
      <c r="F82" s="111"/>
      <c r="G82" s="111"/>
    </row>
    <row r="83" spans="1:7" x14ac:dyDescent="0.3">
      <c r="A83" s="50"/>
      <c r="B83" s="109" t="s">
        <v>104</v>
      </c>
      <c r="C83" s="346" t="s">
        <v>424</v>
      </c>
      <c r="D83" s="347"/>
      <c r="E83" s="347"/>
      <c r="F83" s="347"/>
      <c r="G83" s="348"/>
    </row>
    <row r="84" spans="1:7" x14ac:dyDescent="0.3">
      <c r="A84" s="110"/>
      <c r="B84" s="50"/>
      <c r="C84" s="15"/>
      <c r="D84" s="15"/>
      <c r="E84" s="15"/>
      <c r="F84" s="15"/>
      <c r="G84" s="15"/>
    </row>
    <row r="85" spans="1:7" x14ac:dyDescent="0.3">
      <c r="A85" s="109" t="s">
        <v>312</v>
      </c>
      <c r="B85" s="50"/>
      <c r="C85" s="15"/>
      <c r="D85" s="15"/>
      <c r="E85" s="15"/>
      <c r="F85" s="15"/>
      <c r="G85" s="15"/>
    </row>
    <row r="86" spans="1:7" ht="39" customHeight="1" x14ac:dyDescent="0.3">
      <c r="A86" s="109"/>
      <c r="B86" s="112" t="s">
        <v>216</v>
      </c>
      <c r="C86" s="337" t="s">
        <v>372</v>
      </c>
      <c r="D86" s="338"/>
      <c r="E86" s="338"/>
      <c r="F86" s="338"/>
      <c r="G86" s="339"/>
    </row>
    <row r="87" spans="1:7" ht="39" hidden="1" customHeight="1" x14ac:dyDescent="0.3">
      <c r="A87" s="109"/>
      <c r="B87" s="112" t="s">
        <v>308</v>
      </c>
      <c r="C87" s="337" t="s">
        <v>349</v>
      </c>
      <c r="D87" s="338"/>
      <c r="E87" s="338"/>
      <c r="F87" s="338"/>
      <c r="G87" s="339"/>
    </row>
    <row r="88" spans="1:7" ht="24.75" customHeight="1" x14ac:dyDescent="0.3">
      <c r="A88" s="15"/>
      <c r="B88" s="181" t="s">
        <v>385</v>
      </c>
      <c r="C88" s="287" t="s">
        <v>417</v>
      </c>
      <c r="D88" s="287"/>
      <c r="E88" s="287"/>
      <c r="F88" s="287"/>
      <c r="G88" s="287"/>
    </row>
    <row r="89" spans="1:7" ht="13.5" customHeight="1" x14ac:dyDescent="0.3">
      <c r="A89" s="114"/>
      <c r="B89" s="113" t="s">
        <v>2</v>
      </c>
      <c r="C89" s="37" t="s">
        <v>218</v>
      </c>
      <c r="D89" s="113" t="s">
        <v>3</v>
      </c>
      <c r="E89" s="37" t="s">
        <v>175</v>
      </c>
      <c r="F89" s="113" t="s">
        <v>4</v>
      </c>
      <c r="G89" s="37" t="s">
        <v>176</v>
      </c>
    </row>
    <row r="90" spans="1:7" x14ac:dyDescent="0.3">
      <c r="A90" s="114"/>
      <c r="B90" s="120" t="s">
        <v>418</v>
      </c>
      <c r="C90" s="15"/>
      <c r="D90" s="15"/>
      <c r="E90" s="15"/>
      <c r="F90" s="15"/>
      <c r="G90" s="15"/>
    </row>
    <row r="91" spans="1:7" x14ac:dyDescent="0.3">
      <c r="A91" s="114"/>
      <c r="B91" s="15"/>
      <c r="C91" s="15"/>
      <c r="D91" s="15"/>
      <c r="E91" s="15"/>
      <c r="F91" s="15"/>
      <c r="G91" s="15"/>
    </row>
    <row r="92" spans="1:7" x14ac:dyDescent="0.3">
      <c r="A92" s="116" t="s">
        <v>313</v>
      </c>
      <c r="B92" s="15"/>
      <c r="C92" s="15"/>
      <c r="D92" s="15"/>
      <c r="E92" s="15"/>
    </row>
    <row r="93" spans="1:7" x14ac:dyDescent="0.3">
      <c r="A93" s="15"/>
      <c r="B93" s="98" t="s">
        <v>9</v>
      </c>
      <c r="C93" s="15"/>
      <c r="D93" s="42" t="str">
        <f>F70</f>
        <v>URBANO</v>
      </c>
      <c r="G93" s="17"/>
    </row>
    <row r="94" spans="1:7" x14ac:dyDescent="0.3">
      <c r="A94" s="15"/>
      <c r="B94" s="98" t="s">
        <v>172</v>
      </c>
      <c r="C94" s="15"/>
      <c r="D94" s="15"/>
      <c r="E94" s="15"/>
      <c r="F94" s="117"/>
      <c r="G94" s="17"/>
    </row>
    <row r="95" spans="1:7" x14ac:dyDescent="0.3">
      <c r="A95" s="15"/>
      <c r="B95" s="98"/>
      <c r="C95" s="15"/>
      <c r="D95" s="15"/>
      <c r="E95" s="15"/>
      <c r="F95" s="117"/>
      <c r="G95" s="17"/>
    </row>
    <row r="96" spans="1:7" hidden="1" x14ac:dyDescent="0.3">
      <c r="A96" s="15"/>
      <c r="B96" s="98" t="s">
        <v>244</v>
      </c>
      <c r="C96" s="118">
        <v>729724</v>
      </c>
      <c r="D96" s="15"/>
      <c r="E96" s="15"/>
      <c r="F96" s="117"/>
      <c r="G96" s="17"/>
    </row>
    <row r="97" spans="1:7" hidden="1" x14ac:dyDescent="0.3">
      <c r="A97" s="15"/>
      <c r="B97" s="98" t="s">
        <v>245</v>
      </c>
      <c r="C97" s="118">
        <v>8493781</v>
      </c>
      <c r="D97" s="15"/>
      <c r="E97" s="15"/>
      <c r="F97" s="117"/>
      <c r="G97" s="17"/>
    </row>
    <row r="98" spans="1:7" hidden="1" x14ac:dyDescent="0.3">
      <c r="A98" s="15"/>
      <c r="B98" s="98" t="s">
        <v>246</v>
      </c>
      <c r="C98" s="119" t="s">
        <v>247</v>
      </c>
      <c r="D98" s="15"/>
      <c r="E98" s="15"/>
      <c r="F98" s="117"/>
      <c r="G98" s="17"/>
    </row>
    <row r="99" spans="1:7" hidden="1" x14ac:dyDescent="0.3">
      <c r="A99" s="15"/>
      <c r="B99" s="98" t="s">
        <v>248</v>
      </c>
      <c r="C99" s="111" t="s">
        <v>249</v>
      </c>
      <c r="D99" s="15"/>
      <c r="E99" s="15"/>
      <c r="F99" s="117"/>
      <c r="G99" s="17"/>
    </row>
    <row r="100" spans="1:7" ht="33" customHeight="1" x14ac:dyDescent="0.3">
      <c r="A100" s="15"/>
      <c r="B100" s="325" t="s">
        <v>219</v>
      </c>
      <c r="C100" s="325"/>
      <c r="D100" s="284" t="s">
        <v>350</v>
      </c>
      <c r="E100" s="285"/>
      <c r="F100" s="285"/>
      <c r="G100" s="286"/>
    </row>
    <row r="101" spans="1:7" ht="32.25" customHeight="1" x14ac:dyDescent="0.3">
      <c r="A101" s="15"/>
      <c r="B101" s="325" t="s">
        <v>220</v>
      </c>
      <c r="C101" s="325"/>
      <c r="D101" s="284" t="s">
        <v>351</v>
      </c>
      <c r="E101" s="285"/>
      <c r="F101" s="285"/>
      <c r="G101" s="286"/>
    </row>
    <row r="102" spans="1:7" ht="31.5" customHeight="1" x14ac:dyDescent="0.3">
      <c r="A102" s="15"/>
      <c r="B102" s="326" t="s">
        <v>221</v>
      </c>
      <c r="C102" s="327"/>
      <c r="D102" s="284" t="s">
        <v>352</v>
      </c>
      <c r="E102" s="285"/>
      <c r="F102" s="285"/>
      <c r="G102" s="286"/>
    </row>
    <row r="103" spans="1:7" ht="30" customHeight="1" x14ac:dyDescent="0.3">
      <c r="A103" s="15"/>
      <c r="B103" s="328" t="s">
        <v>222</v>
      </c>
      <c r="C103" s="329"/>
      <c r="D103" s="284" t="s">
        <v>373</v>
      </c>
      <c r="E103" s="285"/>
      <c r="F103" s="285"/>
      <c r="G103" s="286"/>
    </row>
    <row r="104" spans="1:7" x14ac:dyDescent="0.3">
      <c r="A104" s="25"/>
      <c r="B104" s="120" t="s">
        <v>418</v>
      </c>
      <c r="C104" s="50"/>
      <c r="E104" s="15"/>
      <c r="F104" s="15"/>
      <c r="G104" s="15"/>
    </row>
    <row r="105" spans="1:7" x14ac:dyDescent="0.3">
      <c r="A105" s="25"/>
      <c r="B105" s="15"/>
      <c r="C105" s="50"/>
      <c r="E105" s="15"/>
      <c r="F105" s="15"/>
      <c r="G105" s="15"/>
    </row>
    <row r="106" spans="1:7" x14ac:dyDescent="0.3">
      <c r="A106" s="15"/>
      <c r="B106" s="25" t="s">
        <v>118</v>
      </c>
      <c r="C106" s="121">
        <v>8.0500000000000002E-2</v>
      </c>
      <c r="D106" s="122">
        <v>10000</v>
      </c>
    </row>
    <row r="107" spans="1:7" x14ac:dyDescent="0.3">
      <c r="A107" s="15"/>
      <c r="B107" s="123" t="s">
        <v>119</v>
      </c>
      <c r="C107" s="124">
        <v>720</v>
      </c>
      <c r="D107" s="125" t="s">
        <v>51</v>
      </c>
      <c r="E107" s="95" t="s">
        <v>120</v>
      </c>
      <c r="F107" s="124">
        <v>109.37</v>
      </c>
      <c r="G107" s="125" t="s">
        <v>66</v>
      </c>
    </row>
    <row r="108" spans="1:7" hidden="1" x14ac:dyDescent="0.3">
      <c r="A108" s="73"/>
      <c r="B108" s="15"/>
      <c r="C108" s="15"/>
      <c r="D108" s="15"/>
      <c r="E108" s="15"/>
      <c r="F108" s="15"/>
      <c r="G108" s="15"/>
    </row>
    <row r="109" spans="1:7" hidden="1" x14ac:dyDescent="0.3"/>
    <row r="110" spans="1:7" hidden="1" x14ac:dyDescent="0.3">
      <c r="A110" s="15"/>
    </row>
    <row r="111" spans="1:7" hidden="1" x14ac:dyDescent="0.3">
      <c r="A111" s="15"/>
    </row>
    <row r="112" spans="1:7" hidden="1" x14ac:dyDescent="0.3">
      <c r="A112" s="15"/>
    </row>
    <row r="113" spans="1:7" hidden="1" x14ac:dyDescent="0.3">
      <c r="A113" s="15"/>
    </row>
    <row r="114" spans="1:7" hidden="1" x14ac:dyDescent="0.3">
      <c r="A114" s="15"/>
    </row>
    <row r="115" spans="1:7" hidden="1" x14ac:dyDescent="0.3">
      <c r="A115" s="15"/>
    </row>
    <row r="116" spans="1:7" hidden="1" x14ac:dyDescent="0.3">
      <c r="A116" s="15"/>
    </row>
    <row r="117" spans="1:7" hidden="1" x14ac:dyDescent="0.3">
      <c r="A117" s="15"/>
    </row>
    <row r="118" spans="1:7" x14ac:dyDescent="0.3">
      <c r="A118" s="15"/>
    </row>
    <row r="119" spans="1:7" ht="27" customHeight="1" x14ac:dyDescent="0.3">
      <c r="A119" s="15"/>
      <c r="B119" s="25" t="s">
        <v>121</v>
      </c>
      <c r="C119" s="227" t="s">
        <v>353</v>
      </c>
    </row>
    <row r="120" spans="1:7" hidden="1" x14ac:dyDescent="0.3">
      <c r="A120" s="15"/>
    </row>
    <row r="121" spans="1:7" ht="16.5" customHeight="1" x14ac:dyDescent="0.3">
      <c r="A121" s="15"/>
      <c r="B121" s="23" t="s">
        <v>194</v>
      </c>
      <c r="E121" s="126"/>
      <c r="F121" s="127"/>
    </row>
    <row r="122" spans="1:7" s="384" customFormat="1" ht="49.5" customHeight="1" x14ac:dyDescent="0.3">
      <c r="A122" s="379"/>
      <c r="B122" s="380" t="s">
        <v>129</v>
      </c>
      <c r="C122" s="381" t="s">
        <v>130</v>
      </c>
      <c r="D122" s="382"/>
      <c r="E122" s="382"/>
      <c r="F122" s="383"/>
      <c r="G122" s="380" t="s">
        <v>128</v>
      </c>
    </row>
    <row r="123" spans="1:7" s="384" customFormat="1" ht="16.5" customHeight="1" x14ac:dyDescent="0.3">
      <c r="A123" s="379"/>
      <c r="B123" s="385" t="s">
        <v>195</v>
      </c>
      <c r="C123" s="386" t="s">
        <v>255</v>
      </c>
      <c r="D123" s="387"/>
      <c r="E123" s="387"/>
      <c r="F123" s="388"/>
      <c r="G123" s="389">
        <v>116</v>
      </c>
    </row>
    <row r="124" spans="1:7" s="384" customFormat="1" ht="16.5" customHeight="1" x14ac:dyDescent="0.3">
      <c r="A124" s="379"/>
      <c r="B124" s="385" t="s">
        <v>198</v>
      </c>
      <c r="C124" s="386" t="s">
        <v>363</v>
      </c>
      <c r="D124" s="387"/>
      <c r="E124" s="387"/>
      <c r="F124" s="388"/>
      <c r="G124" s="389">
        <v>136</v>
      </c>
    </row>
    <row r="125" spans="1:7" s="384" customFormat="1" ht="16.5" customHeight="1" x14ac:dyDescent="0.3">
      <c r="A125" s="379"/>
      <c r="B125" s="385" t="s">
        <v>205</v>
      </c>
      <c r="C125" s="386" t="s">
        <v>363</v>
      </c>
      <c r="D125" s="387"/>
      <c r="E125" s="387"/>
      <c r="F125" s="388"/>
      <c r="G125" s="389">
        <v>136</v>
      </c>
    </row>
    <row r="126" spans="1:7" s="384" customFormat="1" ht="16.5" customHeight="1" x14ac:dyDescent="0.3">
      <c r="A126" s="379"/>
      <c r="B126" s="385" t="s">
        <v>228</v>
      </c>
      <c r="C126" s="386" t="s">
        <v>364</v>
      </c>
      <c r="D126" s="387"/>
      <c r="E126" s="387"/>
      <c r="F126" s="388"/>
      <c r="G126" s="389">
        <v>60</v>
      </c>
    </row>
    <row r="127" spans="1:7" s="384" customFormat="1" ht="16.5" customHeight="1" x14ac:dyDescent="0.3">
      <c r="A127" s="379"/>
      <c r="C127" s="390"/>
      <c r="D127" s="391"/>
      <c r="E127" s="392"/>
      <c r="F127" s="393" t="s">
        <v>133</v>
      </c>
      <c r="G127" s="394">
        <f>SUM(G123:G126)</f>
        <v>448</v>
      </c>
    </row>
    <row r="128" spans="1:7" s="384" customFormat="1" ht="16.5" customHeight="1" x14ac:dyDescent="0.3">
      <c r="A128" s="379"/>
      <c r="B128" s="395" t="s">
        <v>131</v>
      </c>
      <c r="C128" s="396" t="s">
        <v>368</v>
      </c>
      <c r="D128" s="397" t="s">
        <v>132</v>
      </c>
      <c r="E128" s="398">
        <v>1</v>
      </c>
      <c r="F128" s="392" t="s">
        <v>179</v>
      </c>
    </row>
    <row r="129" spans="1:7" s="384" customFormat="1" ht="16.5" customHeight="1" x14ac:dyDescent="0.3">
      <c r="A129" s="379"/>
      <c r="B129" s="399"/>
      <c r="C129" s="400"/>
      <c r="D129" s="401"/>
      <c r="E129" s="402"/>
      <c r="F129" s="392"/>
    </row>
    <row r="130" spans="1:7" ht="14.25" hidden="1" customHeight="1" x14ac:dyDescent="0.3">
      <c r="A130" s="15"/>
      <c r="B130" s="15"/>
      <c r="C130" s="15"/>
      <c r="E130" s="126"/>
      <c r="F130" s="127"/>
      <c r="G130" s="17"/>
    </row>
    <row r="131" spans="1:7" ht="14.25" customHeight="1" x14ac:dyDescent="0.3">
      <c r="A131" s="15"/>
      <c r="B131" s="15"/>
      <c r="C131" s="15"/>
      <c r="E131" s="126"/>
      <c r="F131" s="127"/>
      <c r="G131" s="17"/>
    </row>
    <row r="132" spans="1:7" ht="36.75" customHeight="1" x14ac:dyDescent="0.3">
      <c r="A132" s="15"/>
      <c r="B132" s="15"/>
      <c r="C132" s="15"/>
      <c r="E132" s="126"/>
      <c r="F132" s="127"/>
      <c r="G132" s="17"/>
    </row>
    <row r="133" spans="1:7" ht="14.25" customHeight="1" x14ac:dyDescent="0.3">
      <c r="A133" s="15"/>
      <c r="B133" s="15"/>
      <c r="C133" s="15"/>
      <c r="E133" s="126"/>
      <c r="F133" s="127"/>
      <c r="G133" s="17"/>
    </row>
    <row r="134" spans="1:7" ht="17.25" customHeight="1" x14ac:dyDescent="0.3">
      <c r="A134" s="15"/>
      <c r="B134" s="23" t="s">
        <v>206</v>
      </c>
      <c r="E134" s="126"/>
      <c r="F134" s="127"/>
    </row>
    <row r="135" spans="1:7" s="384" customFormat="1" ht="38.25" customHeight="1" x14ac:dyDescent="0.3">
      <c r="A135" s="379"/>
      <c r="B135" s="380" t="s">
        <v>129</v>
      </c>
      <c r="C135" s="381" t="s">
        <v>130</v>
      </c>
      <c r="D135" s="382"/>
      <c r="E135" s="382"/>
      <c r="F135" s="383"/>
      <c r="G135" s="380" t="s">
        <v>128</v>
      </c>
    </row>
    <row r="136" spans="1:7" s="384" customFormat="1" ht="27.75" customHeight="1" x14ac:dyDescent="0.3">
      <c r="A136" s="379"/>
      <c r="B136" s="385" t="s">
        <v>211</v>
      </c>
      <c r="C136" s="403" t="s">
        <v>365</v>
      </c>
      <c r="D136" s="404"/>
      <c r="E136" s="404"/>
      <c r="F136" s="405"/>
      <c r="G136" s="389">
        <v>91.12</v>
      </c>
    </row>
    <row r="137" spans="1:7" s="384" customFormat="1" ht="15.75" customHeight="1" x14ac:dyDescent="0.3">
      <c r="A137" s="379"/>
      <c r="B137" s="385" t="s">
        <v>250</v>
      </c>
      <c r="C137" s="403" t="s">
        <v>366</v>
      </c>
      <c r="D137" s="404"/>
      <c r="E137" s="404"/>
      <c r="F137" s="405"/>
      <c r="G137" s="389">
        <v>91.12</v>
      </c>
    </row>
    <row r="138" spans="1:7" s="384" customFormat="1" ht="15.75" customHeight="1" x14ac:dyDescent="0.3">
      <c r="A138" s="379"/>
      <c r="B138" s="385" t="s">
        <v>354</v>
      </c>
      <c r="C138" s="403" t="s">
        <v>366</v>
      </c>
      <c r="D138" s="404"/>
      <c r="E138" s="404"/>
      <c r="F138" s="405"/>
      <c r="G138" s="389">
        <v>91.12</v>
      </c>
    </row>
    <row r="139" spans="1:7" s="384" customFormat="1" ht="14.25" customHeight="1" x14ac:dyDescent="0.3">
      <c r="A139" s="379"/>
      <c r="C139" s="390"/>
      <c r="D139" s="391"/>
      <c r="E139" s="392"/>
      <c r="F139" s="393" t="s">
        <v>133</v>
      </c>
      <c r="G139" s="394">
        <f>SUM(G136:G138)</f>
        <v>273.36</v>
      </c>
    </row>
    <row r="140" spans="1:7" s="384" customFormat="1" ht="17.25" customHeight="1" x14ac:dyDescent="0.3">
      <c r="A140" s="379"/>
      <c r="B140" s="395" t="s">
        <v>131</v>
      </c>
      <c r="C140" s="396" t="s">
        <v>368</v>
      </c>
      <c r="D140" s="397" t="s">
        <v>132</v>
      </c>
      <c r="E140" s="398">
        <v>1</v>
      </c>
      <c r="F140" s="392" t="s">
        <v>179</v>
      </c>
      <c r="G140" s="406"/>
    </row>
    <row r="141" spans="1:7" s="384" customFormat="1" ht="12.75" customHeight="1" x14ac:dyDescent="0.3">
      <c r="A141" s="379"/>
      <c r="B141" s="399"/>
      <c r="C141" s="400"/>
      <c r="D141" s="401"/>
      <c r="E141" s="402"/>
      <c r="F141" s="392"/>
      <c r="G141" s="406"/>
    </row>
    <row r="142" spans="1:7" s="384" customFormat="1" ht="17.25" hidden="1" customHeight="1" x14ac:dyDescent="0.3">
      <c r="A142" s="379"/>
      <c r="B142" s="407" t="s">
        <v>224</v>
      </c>
      <c r="E142" s="408"/>
      <c r="F142" s="409"/>
    </row>
    <row r="143" spans="1:7" s="384" customFormat="1" ht="41.25" hidden="1" customHeight="1" x14ac:dyDescent="0.3">
      <c r="A143" s="379"/>
      <c r="B143" s="410" t="s">
        <v>129</v>
      </c>
      <c r="C143" s="411" t="s">
        <v>130</v>
      </c>
      <c r="D143" s="412"/>
      <c r="E143" s="412"/>
      <c r="F143" s="413"/>
      <c r="G143" s="410" t="s">
        <v>128</v>
      </c>
    </row>
    <row r="144" spans="1:7" s="384" customFormat="1" hidden="1" x14ac:dyDescent="0.3">
      <c r="A144" s="379"/>
      <c r="B144" s="385" t="s">
        <v>195</v>
      </c>
      <c r="C144" s="414" t="s">
        <v>251</v>
      </c>
      <c r="D144" s="387"/>
      <c r="E144" s="387"/>
      <c r="F144" s="388"/>
      <c r="G144" s="389"/>
    </row>
    <row r="145" spans="1:7" s="384" customFormat="1" ht="17.25" hidden="1" customHeight="1" x14ac:dyDescent="0.3">
      <c r="A145" s="379"/>
      <c r="B145" s="385" t="s">
        <v>250</v>
      </c>
      <c r="C145" s="414" t="s">
        <v>252</v>
      </c>
      <c r="D145" s="387"/>
      <c r="E145" s="387"/>
      <c r="F145" s="388"/>
      <c r="G145" s="389" t="s">
        <v>253</v>
      </c>
    </row>
    <row r="146" spans="1:7" s="384" customFormat="1" ht="17.25" hidden="1" customHeight="1" x14ac:dyDescent="0.3">
      <c r="A146" s="379"/>
      <c r="C146" s="390"/>
      <c r="D146" s="391"/>
      <c r="E146" s="392"/>
      <c r="F146" s="393" t="s">
        <v>133</v>
      </c>
      <c r="G146" s="394">
        <f>SUM(G144:G145)</f>
        <v>0</v>
      </c>
    </row>
    <row r="147" spans="1:7" s="384" customFormat="1" ht="17.25" hidden="1" customHeight="1" x14ac:dyDescent="0.3">
      <c r="A147" s="379"/>
      <c r="B147" s="395" t="s">
        <v>131</v>
      </c>
      <c r="C147" s="396" t="s">
        <v>227</v>
      </c>
      <c r="D147" s="397" t="s">
        <v>132</v>
      </c>
      <c r="E147" s="398">
        <v>6</v>
      </c>
      <c r="F147" s="392" t="s">
        <v>179</v>
      </c>
      <c r="G147" s="406"/>
    </row>
    <row r="148" spans="1:7" s="384" customFormat="1" ht="17.25" hidden="1" customHeight="1" x14ac:dyDescent="0.3">
      <c r="A148" s="379"/>
      <c r="B148" s="399"/>
      <c r="C148" s="400"/>
      <c r="D148" s="401"/>
      <c r="E148" s="402"/>
      <c r="F148" s="392"/>
      <c r="G148" s="406"/>
    </row>
    <row r="149" spans="1:7" s="384" customFormat="1" hidden="1" x14ac:dyDescent="0.3">
      <c r="A149" s="379"/>
      <c r="B149" s="399"/>
      <c r="C149" s="400"/>
      <c r="D149" s="401"/>
      <c r="E149" s="402"/>
      <c r="F149" s="392"/>
      <c r="G149" s="406"/>
    </row>
    <row r="150" spans="1:7" s="384" customFormat="1" ht="17.25" hidden="1" customHeight="1" x14ac:dyDescent="0.3">
      <c r="A150" s="379"/>
      <c r="B150" s="407" t="s">
        <v>225</v>
      </c>
      <c r="E150" s="408"/>
      <c r="F150" s="409"/>
    </row>
    <row r="151" spans="1:7" s="384" customFormat="1" ht="33" hidden="1" customHeight="1" x14ac:dyDescent="0.3">
      <c r="A151" s="379"/>
      <c r="B151" s="410" t="s">
        <v>129</v>
      </c>
      <c r="C151" s="411" t="s">
        <v>130</v>
      </c>
      <c r="D151" s="412"/>
      <c r="E151" s="412"/>
      <c r="F151" s="413"/>
      <c r="G151" s="410" t="s">
        <v>128</v>
      </c>
    </row>
    <row r="152" spans="1:7" s="384" customFormat="1" hidden="1" x14ac:dyDescent="0.3">
      <c r="A152" s="379"/>
      <c r="B152" s="385" t="s">
        <v>195</v>
      </c>
      <c r="C152" s="414" t="s">
        <v>255</v>
      </c>
      <c r="D152" s="387"/>
      <c r="E152" s="387"/>
      <c r="F152" s="388"/>
      <c r="G152" s="389"/>
    </row>
    <row r="153" spans="1:7" s="384" customFormat="1" ht="17.25" hidden="1" customHeight="1" x14ac:dyDescent="0.3">
      <c r="A153" s="379"/>
      <c r="B153" s="385" t="s">
        <v>198</v>
      </c>
      <c r="C153" s="414" t="s">
        <v>255</v>
      </c>
      <c r="D153" s="387"/>
      <c r="E153" s="387"/>
      <c r="F153" s="388"/>
      <c r="G153" s="389"/>
    </row>
    <row r="154" spans="1:7" s="384" customFormat="1" ht="17.25" hidden="1" customHeight="1" x14ac:dyDescent="0.3">
      <c r="A154" s="379"/>
      <c r="B154" s="385" t="s">
        <v>205</v>
      </c>
      <c r="C154" s="414" t="s">
        <v>255</v>
      </c>
      <c r="D154" s="387"/>
      <c r="E154" s="387"/>
      <c r="F154" s="388"/>
      <c r="G154" s="389"/>
    </row>
    <row r="155" spans="1:7" s="384" customFormat="1" ht="17.25" hidden="1" customHeight="1" x14ac:dyDescent="0.3">
      <c r="B155" s="385" t="s">
        <v>228</v>
      </c>
      <c r="C155" s="414" t="s">
        <v>255</v>
      </c>
      <c r="D155" s="387"/>
      <c r="E155" s="387"/>
      <c r="F155" s="388"/>
      <c r="G155" s="389"/>
    </row>
    <row r="156" spans="1:7" s="384" customFormat="1" ht="17.25" hidden="1" customHeight="1" x14ac:dyDescent="0.3">
      <c r="B156" s="385" t="s">
        <v>229</v>
      </c>
      <c r="C156" s="414" t="s">
        <v>255</v>
      </c>
      <c r="D156" s="387"/>
      <c r="E156" s="387"/>
      <c r="F156" s="388"/>
      <c r="G156" s="389"/>
    </row>
    <row r="157" spans="1:7" s="384" customFormat="1" ht="25.5" hidden="1" customHeight="1" x14ac:dyDescent="0.3">
      <c r="C157" s="390"/>
      <c r="D157" s="391"/>
      <c r="E157" s="392"/>
      <c r="F157" s="393" t="s">
        <v>133</v>
      </c>
      <c r="G157" s="394">
        <f>SUM(G152:G156)</f>
        <v>0</v>
      </c>
    </row>
    <row r="158" spans="1:7" s="384" customFormat="1" ht="17.25" hidden="1" customHeight="1" x14ac:dyDescent="0.3">
      <c r="B158" s="395" t="s">
        <v>131</v>
      </c>
      <c r="C158" s="396" t="s">
        <v>227</v>
      </c>
      <c r="D158" s="397" t="s">
        <v>132</v>
      </c>
      <c r="E158" s="398">
        <v>3</v>
      </c>
      <c r="F158" s="392" t="s">
        <v>179</v>
      </c>
      <c r="G158" s="406"/>
    </row>
    <row r="159" spans="1:7" s="384" customFormat="1" ht="17.25" hidden="1" customHeight="1" x14ac:dyDescent="0.3"/>
    <row r="160" spans="1:7" s="384" customFormat="1" hidden="1" x14ac:dyDescent="0.3">
      <c r="B160" s="407" t="s">
        <v>226</v>
      </c>
      <c r="E160" s="408"/>
      <c r="F160" s="409"/>
    </row>
    <row r="161" spans="1:7" s="384" customFormat="1" ht="39" hidden="1" customHeight="1" x14ac:dyDescent="0.3">
      <c r="B161" s="410" t="s">
        <v>129</v>
      </c>
      <c r="C161" s="411" t="s">
        <v>130</v>
      </c>
      <c r="D161" s="412"/>
      <c r="E161" s="412"/>
      <c r="F161" s="413"/>
      <c r="G161" s="410" t="s">
        <v>128</v>
      </c>
    </row>
    <row r="162" spans="1:7" s="384" customFormat="1" ht="17.25" hidden="1" customHeight="1" x14ac:dyDescent="0.3">
      <c r="B162" s="385" t="s">
        <v>195</v>
      </c>
      <c r="C162" s="414" t="s">
        <v>254</v>
      </c>
      <c r="D162" s="387"/>
      <c r="E162" s="387"/>
      <c r="F162" s="388"/>
      <c r="G162" s="389"/>
    </row>
    <row r="163" spans="1:7" s="384" customFormat="1" ht="17.25" hidden="1" customHeight="1" x14ac:dyDescent="0.3">
      <c r="C163" s="390"/>
      <c r="D163" s="391"/>
      <c r="E163" s="392"/>
      <c r="F163" s="393" t="s">
        <v>133</v>
      </c>
      <c r="G163" s="394">
        <f>SUM(G162:G162)</f>
        <v>0</v>
      </c>
    </row>
    <row r="164" spans="1:7" s="384" customFormat="1" ht="17.25" hidden="1" customHeight="1" x14ac:dyDescent="0.3">
      <c r="B164" s="395" t="s">
        <v>131</v>
      </c>
      <c r="C164" s="396" t="s">
        <v>227</v>
      </c>
      <c r="D164" s="415" t="s">
        <v>132</v>
      </c>
      <c r="E164" s="416">
        <v>6</v>
      </c>
      <c r="F164" s="392" t="s">
        <v>179</v>
      </c>
      <c r="G164" s="406"/>
    </row>
    <row r="165" spans="1:7" s="384" customFormat="1" ht="17.25" customHeight="1" x14ac:dyDescent="0.3">
      <c r="B165" s="399"/>
      <c r="C165" s="400"/>
      <c r="D165" s="401"/>
      <c r="E165" s="402"/>
      <c r="F165" s="392"/>
      <c r="G165" s="406"/>
    </row>
    <row r="166" spans="1:7" s="384" customFormat="1" x14ac:dyDescent="0.3">
      <c r="A166" s="379"/>
      <c r="B166" s="417" t="s">
        <v>105</v>
      </c>
      <c r="C166" s="379"/>
      <c r="D166" s="418" t="s">
        <v>374</v>
      </c>
      <c r="E166" s="419"/>
      <c r="F166" s="419"/>
      <c r="G166" s="420"/>
    </row>
    <row r="167" spans="1:7" hidden="1" x14ac:dyDescent="0.3">
      <c r="A167" s="15"/>
      <c r="B167" s="34"/>
      <c r="C167" s="15"/>
      <c r="D167" s="232"/>
      <c r="E167" s="232"/>
      <c r="F167" s="232"/>
      <c r="G167" s="232"/>
    </row>
    <row r="168" spans="1:7" hidden="1" x14ac:dyDescent="0.3">
      <c r="A168" s="15"/>
      <c r="B168" s="98"/>
      <c r="C168" s="15"/>
      <c r="D168" s="232"/>
      <c r="E168" s="232"/>
      <c r="F168" s="232"/>
      <c r="G168" s="267"/>
    </row>
    <row r="169" spans="1:7" x14ac:dyDescent="0.3">
      <c r="A169" s="15"/>
      <c r="B169" s="15"/>
      <c r="C169" s="15"/>
      <c r="D169" s="15"/>
      <c r="E169" s="15"/>
      <c r="F169" s="15"/>
      <c r="G169" s="15"/>
    </row>
    <row r="170" spans="1:7" x14ac:dyDescent="0.3">
      <c r="A170" s="15"/>
      <c r="B170" s="98" t="s">
        <v>67</v>
      </c>
      <c r="C170" s="15"/>
      <c r="D170" s="15"/>
      <c r="E170" s="15"/>
      <c r="F170" s="15"/>
      <c r="G170" s="15"/>
    </row>
    <row r="171" spans="1:7" ht="44.25" customHeight="1" x14ac:dyDescent="0.3">
      <c r="A171" s="15"/>
      <c r="B171" s="283" t="s">
        <v>375</v>
      </c>
      <c r="C171" s="283"/>
      <c r="D171" s="283"/>
      <c r="E171" s="283"/>
      <c r="F171" s="283"/>
      <c r="G171" s="283"/>
    </row>
    <row r="172" spans="1:7" ht="36" customHeight="1" x14ac:dyDescent="0.3">
      <c r="A172" s="15"/>
      <c r="B172" s="283"/>
      <c r="C172" s="283"/>
      <c r="D172" s="283"/>
      <c r="E172" s="283"/>
      <c r="F172" s="283"/>
      <c r="G172" s="283"/>
    </row>
    <row r="173" spans="1:7" ht="12" customHeight="1" x14ac:dyDescent="0.3">
      <c r="A173" s="15"/>
      <c r="B173" s="131"/>
      <c r="C173" s="18"/>
      <c r="D173" s="18"/>
      <c r="E173" s="18"/>
      <c r="F173" s="18"/>
      <c r="G173" s="18"/>
    </row>
    <row r="174" spans="1:7" ht="18.75" customHeight="1" x14ac:dyDescent="0.3">
      <c r="A174" s="15"/>
      <c r="B174" s="38" t="s">
        <v>173</v>
      </c>
      <c r="C174" s="71"/>
      <c r="D174" s="71"/>
      <c r="E174" s="71"/>
      <c r="F174" s="132"/>
      <c r="G174" s="132"/>
    </row>
    <row r="175" spans="1:7" s="13" customFormat="1" ht="15" customHeight="1" x14ac:dyDescent="0.3">
      <c r="A175" s="23"/>
      <c r="B175" s="282" t="s">
        <v>376</v>
      </c>
      <c r="C175" s="282"/>
      <c r="D175" s="282"/>
      <c r="E175" s="282"/>
      <c r="F175" s="282"/>
      <c r="G175" s="282"/>
    </row>
    <row r="176" spans="1:7" ht="14.4" customHeight="1" x14ac:dyDescent="0.3">
      <c r="A176" s="15"/>
      <c r="B176" s="33" t="s">
        <v>69</v>
      </c>
      <c r="C176" s="289" t="s">
        <v>359</v>
      </c>
      <c r="D176" s="289"/>
      <c r="E176" s="289"/>
      <c r="F176" s="289"/>
      <c r="G176" s="289"/>
    </row>
    <row r="177" spans="1:7" ht="15" customHeight="1" x14ac:dyDescent="0.3">
      <c r="A177" s="15"/>
      <c r="B177" s="33" t="s">
        <v>68</v>
      </c>
      <c r="C177" s="281" t="s">
        <v>358</v>
      </c>
      <c r="D177" s="281"/>
      <c r="E177" s="281"/>
      <c r="F177" s="281"/>
      <c r="G177" s="281"/>
    </row>
    <row r="178" spans="1:7" ht="14.4" customHeight="1" x14ac:dyDescent="0.3">
      <c r="A178" s="15"/>
      <c r="B178" s="33" t="s">
        <v>52</v>
      </c>
      <c r="C178" s="289" t="s">
        <v>357</v>
      </c>
      <c r="D178" s="289"/>
      <c r="E178" s="289"/>
      <c r="F178" s="289"/>
      <c r="G178" s="289"/>
    </row>
    <row r="179" spans="1:7" ht="15" customHeight="1" x14ac:dyDescent="0.3">
      <c r="A179" s="15"/>
      <c r="B179" s="33" t="s">
        <v>53</v>
      </c>
      <c r="C179" s="289" t="s">
        <v>383</v>
      </c>
      <c r="D179" s="289"/>
      <c r="E179" s="289"/>
      <c r="F179" s="289"/>
      <c r="G179" s="289"/>
    </row>
    <row r="180" spans="1:7" ht="14.4" customHeight="1" x14ac:dyDescent="0.3">
      <c r="A180" s="15"/>
      <c r="B180" s="33" t="s">
        <v>54</v>
      </c>
      <c r="C180" s="289" t="s">
        <v>356</v>
      </c>
      <c r="D180" s="289"/>
      <c r="E180" s="289"/>
      <c r="F180" s="289"/>
      <c r="G180" s="289"/>
    </row>
    <row r="181" spans="1:7" ht="15" customHeight="1" x14ac:dyDescent="0.3">
      <c r="A181" s="34"/>
      <c r="B181" s="32" t="s">
        <v>55</v>
      </c>
      <c r="C181" s="289" t="s">
        <v>378</v>
      </c>
      <c r="D181" s="289"/>
      <c r="E181" s="289"/>
      <c r="F181" s="289"/>
      <c r="G181" s="289"/>
    </row>
    <row r="182" spans="1:7" ht="15" customHeight="1" x14ac:dyDescent="0.3">
      <c r="A182" s="34"/>
      <c r="B182" s="32" t="s">
        <v>56</v>
      </c>
      <c r="C182" s="289" t="s">
        <v>379</v>
      </c>
      <c r="D182" s="289"/>
      <c r="E182" s="289"/>
      <c r="F182" s="289"/>
      <c r="G182" s="289"/>
    </row>
    <row r="183" spans="1:7" ht="15.75" customHeight="1" x14ac:dyDescent="0.3">
      <c r="A183" s="34"/>
      <c r="B183" s="32" t="s">
        <v>95</v>
      </c>
      <c r="C183" s="289" t="s">
        <v>380</v>
      </c>
      <c r="D183" s="289"/>
      <c r="E183" s="289"/>
      <c r="F183" s="289"/>
      <c r="G183" s="289"/>
    </row>
    <row r="184" spans="1:7" ht="15.75" customHeight="1" x14ac:dyDescent="0.3">
      <c r="A184" s="34"/>
      <c r="B184" s="32"/>
      <c r="C184" s="268"/>
      <c r="D184" s="269"/>
      <c r="E184" s="269"/>
      <c r="F184" s="269"/>
      <c r="G184" s="269"/>
    </row>
    <row r="185" spans="1:7" ht="15.75" customHeight="1" x14ac:dyDescent="0.3">
      <c r="A185" s="34"/>
      <c r="B185" s="282" t="s">
        <v>206</v>
      </c>
      <c r="C185" s="282"/>
      <c r="D185" s="282"/>
      <c r="E185" s="282"/>
      <c r="F185" s="282"/>
      <c r="G185" s="282"/>
    </row>
    <row r="186" spans="1:7" ht="15.75" customHeight="1" x14ac:dyDescent="0.3">
      <c r="A186" s="34"/>
      <c r="B186" s="33" t="s">
        <v>69</v>
      </c>
      <c r="C186" s="289" t="s">
        <v>359</v>
      </c>
      <c r="D186" s="289"/>
      <c r="E186" s="289"/>
      <c r="F186" s="289"/>
      <c r="G186" s="289"/>
    </row>
    <row r="187" spans="1:7" ht="15.75" customHeight="1" x14ac:dyDescent="0.3">
      <c r="A187" s="34"/>
      <c r="B187" s="33" t="s">
        <v>68</v>
      </c>
      <c r="C187" s="281" t="s">
        <v>358</v>
      </c>
      <c r="D187" s="281"/>
      <c r="E187" s="281"/>
      <c r="F187" s="281"/>
      <c r="G187" s="281"/>
    </row>
    <row r="188" spans="1:7" ht="15.75" customHeight="1" x14ac:dyDescent="0.3">
      <c r="A188" s="34"/>
      <c r="B188" s="33" t="s">
        <v>52</v>
      </c>
      <c r="C188" s="289" t="s">
        <v>357</v>
      </c>
      <c r="D188" s="289"/>
      <c r="E188" s="289"/>
      <c r="F188" s="289"/>
      <c r="G188" s="289"/>
    </row>
    <row r="189" spans="1:7" ht="15.75" customHeight="1" x14ac:dyDescent="0.3">
      <c r="A189" s="34"/>
      <c r="B189" s="33" t="s">
        <v>53</v>
      </c>
      <c r="C189" s="289" t="s">
        <v>382</v>
      </c>
      <c r="D189" s="289"/>
      <c r="E189" s="289"/>
      <c r="F189" s="289"/>
      <c r="G189" s="289"/>
    </row>
    <row r="190" spans="1:7" ht="15.75" customHeight="1" x14ac:dyDescent="0.3">
      <c r="A190" s="34"/>
      <c r="B190" s="33" t="s">
        <v>54</v>
      </c>
      <c r="C190" s="289" t="s">
        <v>377</v>
      </c>
      <c r="D190" s="289"/>
      <c r="E190" s="289"/>
      <c r="F190" s="289"/>
      <c r="G190" s="289"/>
    </row>
    <row r="191" spans="1:7" ht="15.75" customHeight="1" x14ac:dyDescent="0.3">
      <c r="A191" s="34"/>
      <c r="B191" s="32" t="s">
        <v>55</v>
      </c>
      <c r="C191" s="289" t="s">
        <v>377</v>
      </c>
      <c r="D191" s="289"/>
      <c r="E191" s="289"/>
      <c r="F191" s="289"/>
      <c r="G191" s="289"/>
    </row>
    <row r="192" spans="1:7" ht="15.75" customHeight="1" x14ac:dyDescent="0.3">
      <c r="A192" s="34"/>
      <c r="B192" s="32" t="s">
        <v>56</v>
      </c>
      <c r="C192" s="289" t="s">
        <v>381</v>
      </c>
      <c r="D192" s="289"/>
      <c r="E192" s="289"/>
      <c r="F192" s="289"/>
      <c r="G192" s="289"/>
    </row>
    <row r="193" spans="1:7" ht="15.75" customHeight="1" x14ac:dyDescent="0.3">
      <c r="A193" s="34"/>
      <c r="B193" s="32" t="s">
        <v>95</v>
      </c>
      <c r="C193" s="289" t="s">
        <v>355</v>
      </c>
      <c r="D193" s="289"/>
      <c r="E193" s="289"/>
      <c r="F193" s="289"/>
      <c r="G193" s="289"/>
    </row>
    <row r="194" spans="1:7" ht="15.75" hidden="1" customHeight="1" x14ac:dyDescent="0.3">
      <c r="A194" s="34"/>
      <c r="B194" s="32"/>
      <c r="C194" s="268"/>
      <c r="D194" s="269"/>
      <c r="E194" s="269"/>
      <c r="F194" s="269"/>
      <c r="G194" s="269"/>
    </row>
    <row r="195" spans="1:7" ht="15.75" hidden="1" customHeight="1" x14ac:dyDescent="0.3">
      <c r="A195" s="34"/>
      <c r="B195" s="32"/>
      <c r="C195" s="268"/>
      <c r="D195" s="269"/>
      <c r="E195" s="269"/>
      <c r="F195" s="269"/>
      <c r="G195" s="269"/>
    </row>
    <row r="196" spans="1:7" ht="15.75" hidden="1" customHeight="1" x14ac:dyDescent="0.3">
      <c r="A196" s="34"/>
      <c r="B196" s="32"/>
      <c r="C196" s="268"/>
      <c r="D196" s="269"/>
      <c r="E196" s="269"/>
      <c r="F196" s="269"/>
      <c r="G196" s="269"/>
    </row>
    <row r="197" spans="1:7" x14ac:dyDescent="0.3">
      <c r="A197" s="34"/>
      <c r="B197" s="133"/>
      <c r="C197" s="134"/>
      <c r="D197" s="135"/>
      <c r="E197" s="135"/>
      <c r="F197" s="135"/>
      <c r="G197" s="135"/>
    </row>
    <row r="198" spans="1:7" ht="15.75" hidden="1" customHeight="1" x14ac:dyDescent="0.3">
      <c r="A198" s="34"/>
      <c r="B198" s="306" t="s">
        <v>206</v>
      </c>
      <c r="C198" s="306"/>
      <c r="D198" s="306"/>
      <c r="E198" s="306"/>
      <c r="F198" s="306"/>
      <c r="G198" s="306"/>
    </row>
    <row r="199" spans="1:7" ht="15.75" hidden="1" customHeight="1" x14ac:dyDescent="0.3">
      <c r="A199" s="34"/>
      <c r="B199" s="136" t="s">
        <v>69</v>
      </c>
      <c r="C199" s="295" t="s">
        <v>212</v>
      </c>
      <c r="D199" s="295"/>
      <c r="E199" s="295"/>
      <c r="F199" s="295"/>
      <c r="G199" s="295"/>
    </row>
    <row r="200" spans="1:7" ht="15.75" hidden="1" customHeight="1" x14ac:dyDescent="0.3">
      <c r="A200" s="34"/>
      <c r="B200" s="136" t="s">
        <v>68</v>
      </c>
      <c r="C200" s="283" t="s">
        <v>202</v>
      </c>
      <c r="D200" s="283"/>
      <c r="E200" s="283"/>
      <c r="F200" s="283"/>
      <c r="G200" s="283"/>
    </row>
    <row r="201" spans="1:7" ht="15.75" hidden="1" customHeight="1" x14ac:dyDescent="0.3">
      <c r="A201" s="34"/>
      <c r="B201" s="136" t="s">
        <v>52</v>
      </c>
      <c r="C201" s="295" t="s">
        <v>264</v>
      </c>
      <c r="D201" s="295"/>
      <c r="E201" s="295"/>
      <c r="F201" s="295"/>
      <c r="G201" s="295"/>
    </row>
    <row r="202" spans="1:7" ht="15.75" hidden="1" customHeight="1" x14ac:dyDescent="0.3">
      <c r="A202" s="34"/>
      <c r="B202" s="136" t="s">
        <v>53</v>
      </c>
      <c r="C202" s="295" t="s">
        <v>265</v>
      </c>
      <c r="D202" s="295"/>
      <c r="E202" s="295"/>
      <c r="F202" s="295"/>
      <c r="G202" s="295"/>
    </row>
    <row r="203" spans="1:7" ht="15.75" hidden="1" customHeight="1" x14ac:dyDescent="0.3">
      <c r="A203" s="34"/>
      <c r="B203" s="136" t="s">
        <v>54</v>
      </c>
      <c r="C203" s="295" t="s">
        <v>266</v>
      </c>
      <c r="D203" s="295"/>
      <c r="E203" s="295"/>
      <c r="F203" s="295"/>
      <c r="G203" s="295"/>
    </row>
    <row r="204" spans="1:7" ht="15.75" hidden="1" customHeight="1" x14ac:dyDescent="0.3">
      <c r="A204" s="34"/>
      <c r="B204" s="137" t="s">
        <v>55</v>
      </c>
      <c r="C204" s="295" t="s">
        <v>267</v>
      </c>
      <c r="D204" s="295"/>
      <c r="E204" s="295"/>
      <c r="F204" s="295"/>
      <c r="G204" s="295"/>
    </row>
    <row r="205" spans="1:7" ht="15.75" hidden="1" customHeight="1" x14ac:dyDescent="0.3">
      <c r="A205" s="34"/>
      <c r="B205" s="137" t="s">
        <v>56</v>
      </c>
      <c r="C205" s="295" t="s">
        <v>238</v>
      </c>
      <c r="D205" s="295"/>
      <c r="E205" s="295"/>
      <c r="F205" s="295"/>
      <c r="G205" s="295"/>
    </row>
    <row r="206" spans="1:7" ht="15.75" hidden="1" customHeight="1" x14ac:dyDescent="0.3">
      <c r="A206" s="34"/>
      <c r="B206" s="137" t="s">
        <v>95</v>
      </c>
      <c r="C206" s="295" t="s">
        <v>268</v>
      </c>
      <c r="D206" s="295"/>
      <c r="E206" s="295"/>
      <c r="F206" s="295"/>
      <c r="G206" s="295"/>
    </row>
    <row r="207" spans="1:7" ht="15.75" hidden="1" customHeight="1" x14ac:dyDescent="0.3">
      <c r="A207" s="34"/>
      <c r="B207" s="133"/>
      <c r="C207" s="134"/>
      <c r="D207" s="135"/>
      <c r="E207" s="135"/>
      <c r="F207" s="135"/>
      <c r="G207" s="135"/>
    </row>
    <row r="208" spans="1:7" ht="15.75" hidden="1" customHeight="1" x14ac:dyDescent="0.3">
      <c r="A208" s="34"/>
      <c r="B208" s="306" t="s">
        <v>224</v>
      </c>
      <c r="C208" s="306"/>
      <c r="D208" s="306"/>
      <c r="E208" s="306"/>
      <c r="F208" s="306"/>
      <c r="G208" s="306"/>
    </row>
    <row r="209" spans="1:7" ht="15.75" hidden="1" customHeight="1" x14ac:dyDescent="0.3">
      <c r="A209" s="34"/>
      <c r="B209" s="136" t="s">
        <v>69</v>
      </c>
      <c r="C209" s="295" t="s">
        <v>212</v>
      </c>
      <c r="D209" s="295"/>
      <c r="E209" s="295"/>
      <c r="F209" s="295"/>
      <c r="G209" s="295"/>
    </row>
    <row r="210" spans="1:7" ht="15.75" hidden="1" customHeight="1" x14ac:dyDescent="0.3">
      <c r="A210" s="34"/>
      <c r="B210" s="136" t="s">
        <v>68</v>
      </c>
      <c r="C210" s="283" t="s">
        <v>202</v>
      </c>
      <c r="D210" s="283"/>
      <c r="E210" s="283"/>
      <c r="F210" s="283"/>
      <c r="G210" s="283"/>
    </row>
    <row r="211" spans="1:7" ht="15.75" hidden="1" customHeight="1" x14ac:dyDescent="0.3">
      <c r="A211" s="34"/>
      <c r="B211" s="136" t="s">
        <v>52</v>
      </c>
      <c r="C211" s="295" t="s">
        <v>203</v>
      </c>
      <c r="D211" s="295"/>
      <c r="E211" s="295"/>
      <c r="F211" s="295"/>
      <c r="G211" s="295"/>
    </row>
    <row r="212" spans="1:7" ht="15.75" hidden="1" customHeight="1" x14ac:dyDescent="0.3">
      <c r="A212" s="34"/>
      <c r="B212" s="136" t="s">
        <v>53</v>
      </c>
      <c r="C212" s="295" t="s">
        <v>241</v>
      </c>
      <c r="D212" s="295"/>
      <c r="E212" s="295"/>
      <c r="F212" s="295"/>
      <c r="G212" s="295"/>
    </row>
    <row r="213" spans="1:7" ht="15.75" hidden="1" customHeight="1" x14ac:dyDescent="0.3">
      <c r="A213" s="34"/>
      <c r="B213" s="136" t="s">
        <v>54</v>
      </c>
      <c r="C213" s="295" t="s">
        <v>232</v>
      </c>
      <c r="D213" s="295"/>
      <c r="E213" s="295"/>
      <c r="F213" s="295"/>
      <c r="G213" s="295"/>
    </row>
    <row r="214" spans="1:7" ht="15.75" hidden="1" customHeight="1" x14ac:dyDescent="0.3">
      <c r="A214" s="34"/>
      <c r="B214" s="137" t="s">
        <v>55</v>
      </c>
      <c r="C214" s="295" t="s">
        <v>256</v>
      </c>
      <c r="D214" s="295"/>
      <c r="E214" s="295"/>
      <c r="F214" s="295"/>
      <c r="G214" s="295"/>
    </row>
    <row r="215" spans="1:7" ht="15.75" hidden="1" customHeight="1" x14ac:dyDescent="0.3">
      <c r="A215" s="34"/>
      <c r="B215" s="137" t="s">
        <v>56</v>
      </c>
      <c r="C215" s="295" t="s">
        <v>232</v>
      </c>
      <c r="D215" s="295"/>
      <c r="E215" s="295"/>
      <c r="F215" s="295"/>
      <c r="G215" s="295"/>
    </row>
    <row r="216" spans="1:7" ht="15.75" hidden="1" customHeight="1" x14ac:dyDescent="0.3">
      <c r="A216" s="34"/>
      <c r="B216" s="137" t="s">
        <v>95</v>
      </c>
      <c r="C216" s="295" t="s">
        <v>232</v>
      </c>
      <c r="D216" s="295"/>
      <c r="E216" s="295"/>
      <c r="F216" s="295"/>
      <c r="G216" s="295"/>
    </row>
    <row r="217" spans="1:7" ht="15.75" hidden="1" customHeight="1" x14ac:dyDescent="0.3">
      <c r="A217" s="34"/>
      <c r="B217" s="137"/>
      <c r="C217" s="138"/>
      <c r="D217" s="139"/>
      <c r="E217" s="139"/>
      <c r="F217" s="139"/>
      <c r="G217" s="139"/>
    </row>
    <row r="218" spans="1:7" ht="15.75" hidden="1" customHeight="1" x14ac:dyDescent="0.3">
      <c r="A218" s="34"/>
      <c r="B218" s="305" t="s">
        <v>225</v>
      </c>
      <c r="C218" s="305"/>
      <c r="D218" s="305"/>
      <c r="E218" s="305"/>
      <c r="F218" s="305"/>
      <c r="G218" s="305"/>
    </row>
    <row r="219" spans="1:7" ht="15.75" hidden="1" customHeight="1" x14ac:dyDescent="0.3">
      <c r="A219" s="34"/>
      <c r="B219" s="136" t="s">
        <v>69</v>
      </c>
      <c r="C219" s="295" t="s">
        <v>212</v>
      </c>
      <c r="D219" s="295"/>
      <c r="E219" s="295"/>
      <c r="F219" s="295"/>
      <c r="G219" s="295"/>
    </row>
    <row r="220" spans="1:7" ht="15.75" hidden="1" customHeight="1" x14ac:dyDescent="0.3">
      <c r="A220" s="34"/>
      <c r="B220" s="136" t="s">
        <v>68</v>
      </c>
      <c r="C220" s="283" t="s">
        <v>202</v>
      </c>
      <c r="D220" s="283"/>
      <c r="E220" s="283"/>
      <c r="F220" s="283"/>
      <c r="G220" s="283"/>
    </row>
    <row r="221" spans="1:7" ht="15.75" hidden="1" customHeight="1" x14ac:dyDescent="0.3">
      <c r="A221" s="34"/>
      <c r="B221" s="136" t="s">
        <v>52</v>
      </c>
      <c r="C221" s="295" t="s">
        <v>203</v>
      </c>
      <c r="D221" s="295"/>
      <c r="E221" s="295"/>
      <c r="F221" s="295"/>
      <c r="G221" s="295"/>
    </row>
    <row r="222" spans="1:7" ht="15.75" hidden="1" customHeight="1" x14ac:dyDescent="0.3">
      <c r="A222" s="34"/>
      <c r="B222" s="136" t="s">
        <v>53</v>
      </c>
      <c r="C222" s="295" t="s">
        <v>257</v>
      </c>
      <c r="D222" s="295"/>
      <c r="E222" s="295"/>
      <c r="F222" s="295"/>
      <c r="G222" s="295"/>
    </row>
    <row r="223" spans="1:7" ht="15.75" hidden="1" customHeight="1" x14ac:dyDescent="0.3">
      <c r="A223" s="34"/>
      <c r="B223" s="136" t="s">
        <v>54</v>
      </c>
      <c r="C223" s="295" t="s">
        <v>258</v>
      </c>
      <c r="D223" s="295"/>
      <c r="E223" s="295"/>
      <c r="F223" s="295"/>
      <c r="G223" s="295"/>
    </row>
    <row r="224" spans="1:7" ht="15.75" hidden="1" customHeight="1" x14ac:dyDescent="0.3">
      <c r="A224" s="34"/>
      <c r="B224" s="137" t="s">
        <v>55</v>
      </c>
      <c r="C224" s="295" t="s">
        <v>259</v>
      </c>
      <c r="D224" s="295"/>
      <c r="E224" s="295"/>
      <c r="F224" s="295"/>
      <c r="G224" s="295"/>
    </row>
    <row r="225" spans="1:7" ht="15.75" hidden="1" customHeight="1" x14ac:dyDescent="0.3">
      <c r="A225" s="34"/>
      <c r="B225" s="137" t="s">
        <v>56</v>
      </c>
      <c r="C225" s="295" t="s">
        <v>239</v>
      </c>
      <c r="D225" s="295"/>
      <c r="E225" s="295"/>
      <c r="F225" s="295"/>
      <c r="G225" s="295"/>
    </row>
    <row r="226" spans="1:7" ht="15.75" hidden="1" customHeight="1" x14ac:dyDescent="0.3">
      <c r="A226" s="34"/>
      <c r="B226" s="137" t="s">
        <v>95</v>
      </c>
      <c r="C226" s="295" t="s">
        <v>210</v>
      </c>
      <c r="D226" s="295"/>
      <c r="E226" s="295"/>
      <c r="F226" s="295"/>
      <c r="G226" s="295"/>
    </row>
    <row r="227" spans="1:7" ht="15.75" hidden="1" customHeight="1" x14ac:dyDescent="0.3">
      <c r="A227" s="34"/>
      <c r="B227" s="137"/>
      <c r="C227" s="138"/>
      <c r="D227" s="139"/>
      <c r="E227" s="139"/>
      <c r="F227" s="139"/>
      <c r="G227" s="139"/>
    </row>
    <row r="228" spans="1:7" ht="15.75" hidden="1" customHeight="1" x14ac:dyDescent="0.3">
      <c r="A228" s="34"/>
      <c r="B228" s="305" t="s">
        <v>226</v>
      </c>
      <c r="C228" s="305"/>
      <c r="D228" s="305"/>
      <c r="E228" s="305"/>
      <c r="F228" s="305"/>
      <c r="G228" s="305"/>
    </row>
    <row r="229" spans="1:7" ht="15.75" hidden="1" customHeight="1" x14ac:dyDescent="0.3">
      <c r="A229" s="34"/>
      <c r="B229" s="136" t="s">
        <v>69</v>
      </c>
      <c r="C229" s="295" t="s">
        <v>212</v>
      </c>
      <c r="D229" s="295"/>
      <c r="E229" s="295"/>
      <c r="F229" s="295"/>
      <c r="G229" s="295"/>
    </row>
    <row r="230" spans="1:7" ht="15.75" hidden="1" customHeight="1" x14ac:dyDescent="0.3">
      <c r="A230" s="34"/>
      <c r="B230" s="136" t="s">
        <v>68</v>
      </c>
      <c r="C230" s="283" t="s">
        <v>202</v>
      </c>
      <c r="D230" s="283"/>
      <c r="E230" s="283"/>
      <c r="F230" s="283"/>
      <c r="G230" s="283"/>
    </row>
    <row r="231" spans="1:7" ht="15.75" hidden="1" customHeight="1" x14ac:dyDescent="0.3">
      <c r="A231" s="34"/>
      <c r="B231" s="136" t="s">
        <v>52</v>
      </c>
      <c r="C231" s="295" t="s">
        <v>269</v>
      </c>
      <c r="D231" s="295"/>
      <c r="E231" s="295"/>
      <c r="F231" s="295"/>
      <c r="G231" s="295"/>
    </row>
    <row r="232" spans="1:7" ht="15.75" hidden="1" customHeight="1" x14ac:dyDescent="0.3">
      <c r="A232" s="34"/>
      <c r="B232" s="136" t="s">
        <v>53</v>
      </c>
      <c r="C232" s="295" t="s">
        <v>260</v>
      </c>
      <c r="D232" s="295"/>
      <c r="E232" s="295"/>
      <c r="F232" s="295"/>
      <c r="G232" s="295"/>
    </row>
    <row r="233" spans="1:7" ht="15.75" hidden="1" customHeight="1" x14ac:dyDescent="0.3">
      <c r="A233" s="34"/>
      <c r="B233" s="136" t="s">
        <v>54</v>
      </c>
      <c r="C233" s="295" t="s">
        <v>261</v>
      </c>
      <c r="D233" s="295"/>
      <c r="E233" s="295"/>
      <c r="F233" s="295"/>
      <c r="G233" s="295"/>
    </row>
    <row r="234" spans="1:7" ht="15.75" hidden="1" customHeight="1" x14ac:dyDescent="0.3">
      <c r="A234" s="34"/>
      <c r="B234" s="137" t="s">
        <v>55</v>
      </c>
      <c r="C234" s="295" t="s">
        <v>209</v>
      </c>
      <c r="D234" s="295"/>
      <c r="E234" s="295"/>
      <c r="F234" s="295"/>
      <c r="G234" s="295"/>
    </row>
    <row r="235" spans="1:7" ht="15.75" hidden="1" customHeight="1" x14ac:dyDescent="0.3">
      <c r="A235" s="34"/>
      <c r="B235" s="137" t="s">
        <v>56</v>
      </c>
      <c r="C235" s="295" t="s">
        <v>262</v>
      </c>
      <c r="D235" s="295"/>
      <c r="E235" s="295"/>
      <c r="F235" s="295"/>
      <c r="G235" s="295"/>
    </row>
    <row r="236" spans="1:7" ht="15.75" hidden="1" customHeight="1" x14ac:dyDescent="0.3">
      <c r="A236" s="34"/>
      <c r="B236" s="137" t="s">
        <v>95</v>
      </c>
      <c r="C236" s="295" t="s">
        <v>263</v>
      </c>
      <c r="D236" s="295"/>
      <c r="E236" s="295"/>
      <c r="F236" s="295"/>
      <c r="G236" s="295"/>
    </row>
    <row r="237" spans="1:7" x14ac:dyDescent="0.3">
      <c r="A237" s="15"/>
      <c r="B237" s="98" t="s">
        <v>134</v>
      </c>
      <c r="C237" s="15"/>
      <c r="D237" s="15"/>
      <c r="E237" s="15"/>
      <c r="F237" s="15"/>
      <c r="G237" s="15"/>
    </row>
    <row r="238" spans="1:7" x14ac:dyDescent="0.3">
      <c r="A238" s="17"/>
      <c r="B238" s="308" t="s">
        <v>96</v>
      </c>
      <c r="C238" s="308"/>
      <c r="D238" s="308"/>
      <c r="E238" s="308"/>
      <c r="F238" s="308"/>
      <c r="G238" s="308"/>
    </row>
    <row r="239" spans="1:7" ht="14.25" customHeight="1" x14ac:dyDescent="0.3">
      <c r="A239" s="17"/>
      <c r="B239" s="132"/>
      <c r="C239" s="132"/>
      <c r="D239" s="132"/>
      <c r="E239" s="132"/>
      <c r="F239" s="132"/>
      <c r="G239" s="132"/>
    </row>
    <row r="240" spans="1:7" x14ac:dyDescent="0.3">
      <c r="A240" s="17"/>
      <c r="B240" s="98" t="s">
        <v>135</v>
      </c>
      <c r="C240" s="15"/>
      <c r="D240" s="15"/>
      <c r="E240" s="15"/>
      <c r="F240" s="15"/>
      <c r="G240" s="15"/>
    </row>
    <row r="241" spans="1:7" x14ac:dyDescent="0.3">
      <c r="A241" s="17"/>
      <c r="B241" s="71" t="s">
        <v>178</v>
      </c>
      <c r="C241" s="71"/>
      <c r="D241" s="71"/>
      <c r="E241" s="71" t="s">
        <v>126</v>
      </c>
      <c r="F241" s="113" t="s">
        <v>154</v>
      </c>
      <c r="G241" s="71"/>
    </row>
    <row r="242" spans="1:7" x14ac:dyDescent="0.3">
      <c r="A242" s="17"/>
      <c r="B242" s="71"/>
      <c r="C242" s="71"/>
      <c r="D242" s="71"/>
      <c r="E242" s="71"/>
      <c r="F242" s="71"/>
      <c r="G242" s="71"/>
    </row>
    <row r="243" spans="1:7" x14ac:dyDescent="0.3">
      <c r="A243" s="140" t="s">
        <v>139</v>
      </c>
      <c r="B243" s="15"/>
      <c r="C243" s="15"/>
      <c r="D243" s="15"/>
      <c r="E243" s="15"/>
      <c r="F243" s="15"/>
      <c r="G243" s="15"/>
    </row>
    <row r="244" spans="1:7" x14ac:dyDescent="0.3">
      <c r="A244" s="15"/>
      <c r="B244" s="140" t="s">
        <v>314</v>
      </c>
      <c r="C244" s="15"/>
      <c r="D244" s="15"/>
      <c r="E244" s="15"/>
      <c r="F244" s="15"/>
      <c r="G244" s="15"/>
    </row>
    <row r="245" spans="1:7" x14ac:dyDescent="0.3">
      <c r="A245" s="141"/>
      <c r="B245" s="362" t="s">
        <v>362</v>
      </c>
      <c r="C245" s="363"/>
      <c r="D245" s="363"/>
      <c r="E245" s="363"/>
      <c r="F245" s="363"/>
      <c r="G245" s="364"/>
    </row>
    <row r="246" spans="1:7" ht="12.75" customHeight="1" x14ac:dyDescent="0.3">
      <c r="A246" s="98"/>
      <c r="B246" s="15"/>
      <c r="C246" s="15"/>
      <c r="D246" s="15"/>
      <c r="E246" s="15"/>
      <c r="F246" s="15"/>
      <c r="G246" s="15"/>
    </row>
    <row r="247" spans="1:7" x14ac:dyDescent="0.3">
      <c r="A247" s="140" t="s">
        <v>140</v>
      </c>
      <c r="B247" s="15"/>
      <c r="C247" s="15"/>
      <c r="D247" s="15"/>
      <c r="E247" s="15"/>
      <c r="F247" s="15"/>
      <c r="G247" s="15"/>
    </row>
    <row r="248" spans="1:7" ht="15" customHeight="1" x14ac:dyDescent="0.3">
      <c r="A248" s="15"/>
      <c r="B248" s="294" t="s">
        <v>97</v>
      </c>
      <c r="C248" s="294"/>
      <c r="D248" s="294"/>
      <c r="E248" s="294"/>
      <c r="F248" s="294"/>
      <c r="G248" s="294"/>
    </row>
    <row r="249" spans="1:7" ht="15.75" customHeight="1" x14ac:dyDescent="0.3">
      <c r="A249" s="142"/>
      <c r="B249" s="294" t="s">
        <v>137</v>
      </c>
      <c r="C249" s="294"/>
      <c r="D249" s="294"/>
      <c r="E249" s="294"/>
      <c r="F249" s="294"/>
      <c r="G249" s="294"/>
    </row>
    <row r="250" spans="1:7" x14ac:dyDescent="0.3">
      <c r="A250" s="142"/>
      <c r="B250" s="15"/>
      <c r="C250" s="15"/>
      <c r="D250" s="15"/>
      <c r="E250" s="15"/>
      <c r="F250" s="15"/>
      <c r="G250" s="15"/>
    </row>
    <row r="251" spans="1:7" x14ac:dyDescent="0.3">
      <c r="A251" s="140" t="s">
        <v>141</v>
      </c>
      <c r="B251" s="15"/>
      <c r="C251" s="15"/>
      <c r="D251" s="143" t="str">
        <f>F71</f>
        <v>Abancay- Tamburco, 10 Junio del 2019</v>
      </c>
      <c r="E251" s="94"/>
      <c r="F251" s="94"/>
      <c r="G251" s="144"/>
    </row>
    <row r="252" spans="1:7" x14ac:dyDescent="0.3">
      <c r="A252" s="15"/>
      <c r="C252" s="15"/>
      <c r="D252" s="15"/>
      <c r="E252" s="15"/>
      <c r="F252" s="15"/>
      <c r="G252" s="15"/>
    </row>
    <row r="253" spans="1:7" x14ac:dyDescent="0.3">
      <c r="A253" s="140" t="s">
        <v>142</v>
      </c>
      <c r="B253" s="15"/>
      <c r="C253" s="15"/>
      <c r="D253" s="349" t="s">
        <v>138</v>
      </c>
      <c r="E253" s="350"/>
      <c r="F253" s="350"/>
      <c r="G253" s="351"/>
    </row>
    <row r="254" spans="1:7" x14ac:dyDescent="0.3">
      <c r="A254" s="15"/>
      <c r="D254" s="15"/>
      <c r="E254" s="15"/>
      <c r="F254" s="15"/>
      <c r="G254" s="15"/>
    </row>
    <row r="255" spans="1:7" x14ac:dyDescent="0.3">
      <c r="A255" s="140" t="s">
        <v>315</v>
      </c>
      <c r="B255" s="15"/>
      <c r="C255" s="15"/>
      <c r="D255" s="15"/>
      <c r="E255" s="15"/>
      <c r="F255" s="15"/>
      <c r="G255" s="15"/>
    </row>
    <row r="256" spans="1:7" x14ac:dyDescent="0.3">
      <c r="A256" s="145"/>
      <c r="B256" s="15"/>
      <c r="C256" s="15"/>
      <c r="D256" s="15"/>
      <c r="E256" s="15"/>
      <c r="F256" s="15"/>
      <c r="G256" s="15"/>
    </row>
    <row r="257" spans="1:7" x14ac:dyDescent="0.3">
      <c r="A257" s="140" t="s">
        <v>143</v>
      </c>
      <c r="B257" s="15"/>
      <c r="C257" s="15"/>
      <c r="D257" s="146" t="str">
        <f>D251</f>
        <v>Abancay- Tamburco, 10 Junio del 2019</v>
      </c>
      <c r="E257" s="94"/>
      <c r="F257" s="94"/>
      <c r="G257" s="144"/>
    </row>
    <row r="258" spans="1:7" ht="12.75" customHeight="1" x14ac:dyDescent="0.3">
      <c r="A258" s="38"/>
      <c r="C258" s="15"/>
      <c r="D258" s="15"/>
      <c r="E258" s="15"/>
      <c r="F258" s="15"/>
      <c r="G258" s="15"/>
    </row>
    <row r="259" spans="1:7" x14ac:dyDescent="0.3">
      <c r="A259" s="140" t="s">
        <v>144</v>
      </c>
      <c r="B259" s="15"/>
      <c r="C259" s="15"/>
      <c r="D259" s="315" t="s">
        <v>201</v>
      </c>
      <c r="E259" s="316"/>
      <c r="F259" s="316"/>
      <c r="G259" s="317"/>
    </row>
    <row r="260" spans="1:7" x14ac:dyDescent="0.3">
      <c r="A260" s="140"/>
      <c r="B260" s="15"/>
      <c r="C260" s="15"/>
      <c r="D260" s="276"/>
      <c r="E260" s="276"/>
      <c r="F260" s="276"/>
      <c r="G260" s="276"/>
    </row>
    <row r="261" spans="1:7" x14ac:dyDescent="0.3">
      <c r="A261" s="145"/>
      <c r="B261" s="115"/>
      <c r="C261" s="15"/>
      <c r="D261" s="15"/>
      <c r="E261" s="15"/>
      <c r="F261" s="15"/>
      <c r="G261" s="15"/>
    </row>
    <row r="262" spans="1:7" x14ac:dyDescent="0.3">
      <c r="A262" s="140" t="s">
        <v>145</v>
      </c>
      <c r="B262" s="15"/>
      <c r="C262" s="15"/>
      <c r="D262" s="15"/>
      <c r="E262" s="15"/>
      <c r="F262" s="15"/>
      <c r="G262" s="15"/>
    </row>
    <row r="263" spans="1:7" x14ac:dyDescent="0.3">
      <c r="A263" s="15"/>
      <c r="B263" s="34" t="s">
        <v>36</v>
      </c>
      <c r="C263" s="71"/>
      <c r="D263" s="17"/>
      <c r="E263" s="71" t="s">
        <v>63</v>
      </c>
      <c r="F263" s="15"/>
      <c r="G263" s="15"/>
    </row>
    <row r="264" spans="1:7" ht="31.5" customHeight="1" x14ac:dyDescent="0.3">
      <c r="A264" s="15"/>
      <c r="B264" s="147" t="s">
        <v>35</v>
      </c>
      <c r="C264" s="148" t="s">
        <v>360</v>
      </c>
      <c r="D264" s="113" t="s">
        <v>170</v>
      </c>
      <c r="E264" s="128" t="s">
        <v>217</v>
      </c>
      <c r="F264" s="113" t="s">
        <v>171</v>
      </c>
      <c r="G264" s="128" t="s">
        <v>217</v>
      </c>
    </row>
    <row r="265" spans="1:7" x14ac:dyDescent="0.3">
      <c r="A265" s="145"/>
      <c r="B265" s="15"/>
      <c r="C265" s="15"/>
      <c r="D265" s="15"/>
      <c r="E265" s="15"/>
      <c r="F265" s="15"/>
      <c r="G265" s="15"/>
    </row>
    <row r="266" spans="1:7" x14ac:dyDescent="0.3">
      <c r="A266" s="140" t="s">
        <v>146</v>
      </c>
      <c r="B266" s="149"/>
      <c r="C266" s="15"/>
      <c r="D266" s="15"/>
      <c r="E266" s="15"/>
      <c r="F266" s="15"/>
      <c r="G266" s="15"/>
    </row>
    <row r="267" spans="1:7" x14ac:dyDescent="0.3">
      <c r="A267" s="15"/>
      <c r="B267" s="113" t="s">
        <v>38</v>
      </c>
      <c r="C267" s="302" t="s">
        <v>213</v>
      </c>
      <c r="D267" s="302"/>
      <c r="E267" s="150" t="s">
        <v>37</v>
      </c>
      <c r="F267" s="300" t="s">
        <v>213</v>
      </c>
      <c r="G267" s="301"/>
    </row>
    <row r="268" spans="1:7" x14ac:dyDescent="0.3">
      <c r="A268" s="151"/>
      <c r="B268" s="15"/>
      <c r="C268" s="15"/>
      <c r="D268" s="15"/>
      <c r="E268" s="15"/>
      <c r="F268" s="15"/>
      <c r="G268" s="15"/>
    </row>
    <row r="269" spans="1:7" x14ac:dyDescent="0.3">
      <c r="A269" s="151"/>
      <c r="B269" s="15"/>
      <c r="C269" s="15"/>
      <c r="D269" s="15"/>
      <c r="E269" s="15"/>
      <c r="F269" s="15"/>
      <c r="G269" s="15"/>
    </row>
    <row r="270" spans="1:7" x14ac:dyDescent="0.3">
      <c r="A270" s="151"/>
      <c r="B270" s="15"/>
      <c r="C270" s="15"/>
      <c r="D270" s="15"/>
      <c r="E270" s="15"/>
      <c r="F270" s="15"/>
      <c r="G270" s="15"/>
    </row>
    <row r="271" spans="1:7" x14ac:dyDescent="0.3">
      <c r="A271" s="98" t="s">
        <v>316</v>
      </c>
      <c r="B271" s="15"/>
      <c r="C271" s="15"/>
      <c r="D271" s="15"/>
      <c r="E271" s="15"/>
      <c r="F271" s="15"/>
      <c r="G271" s="15"/>
    </row>
    <row r="272" spans="1:7" x14ac:dyDescent="0.3">
      <c r="A272" s="98"/>
      <c r="B272" s="15"/>
      <c r="C272" s="15"/>
      <c r="D272" s="15"/>
      <c r="E272" s="15"/>
      <c r="F272" s="15"/>
      <c r="G272" s="15"/>
    </row>
    <row r="273" spans="1:7" x14ac:dyDescent="0.3">
      <c r="A273" s="98" t="s">
        <v>147</v>
      </c>
      <c r="B273" s="15"/>
      <c r="C273" s="15"/>
      <c r="D273" s="15"/>
      <c r="E273" s="15"/>
      <c r="F273" s="15"/>
      <c r="G273" s="15"/>
    </row>
    <row r="274" spans="1:7" ht="31.2" customHeight="1" x14ac:dyDescent="0.3">
      <c r="A274" s="15"/>
      <c r="B274" s="294" t="s">
        <v>10</v>
      </c>
      <c r="C274" s="294"/>
      <c r="D274" s="294"/>
      <c r="E274" s="294"/>
      <c r="F274" s="294"/>
      <c r="G274" s="294"/>
    </row>
    <row r="275" spans="1:7" ht="14.25" customHeight="1" x14ac:dyDescent="0.3">
      <c r="A275" s="34"/>
      <c r="B275" s="15"/>
      <c r="C275" s="15"/>
      <c r="D275" s="15"/>
      <c r="E275" s="15"/>
      <c r="F275" s="15"/>
      <c r="G275" s="15"/>
    </row>
    <row r="276" spans="1:7" x14ac:dyDescent="0.3">
      <c r="A276" s="140" t="s">
        <v>148</v>
      </c>
      <c r="B276" s="15"/>
      <c r="C276" s="15"/>
      <c r="D276" s="21"/>
      <c r="E276" s="15"/>
      <c r="F276" s="15"/>
      <c r="G276" s="15"/>
    </row>
    <row r="277" spans="1:7" ht="33" customHeight="1" x14ac:dyDescent="0.3">
      <c r="A277" s="140"/>
      <c r="B277" s="294" t="s">
        <v>11</v>
      </c>
      <c r="C277" s="294"/>
      <c r="D277" s="294"/>
      <c r="E277" s="294"/>
      <c r="F277" s="294"/>
      <c r="G277" s="294"/>
    </row>
    <row r="278" spans="1:7" ht="18" hidden="1" customHeight="1" x14ac:dyDescent="0.3">
      <c r="A278" s="140"/>
      <c r="B278" s="16"/>
      <c r="C278" s="16"/>
      <c r="D278" s="16"/>
      <c r="E278" s="16"/>
      <c r="F278" s="16"/>
      <c r="G278" s="16"/>
    </row>
    <row r="279" spans="1:7" ht="18" hidden="1" customHeight="1" x14ac:dyDescent="0.3">
      <c r="A279" s="140"/>
      <c r="B279" s="230"/>
      <c r="C279" s="230"/>
      <c r="D279" s="230"/>
      <c r="E279" s="230"/>
      <c r="F279" s="230"/>
      <c r="G279" s="230"/>
    </row>
    <row r="280" spans="1:7" ht="18" hidden="1" customHeight="1" x14ac:dyDescent="0.3">
      <c r="A280" s="140"/>
      <c r="B280" s="230"/>
      <c r="C280" s="230"/>
      <c r="D280" s="230"/>
      <c r="E280" s="230"/>
      <c r="F280" s="230"/>
      <c r="G280" s="230"/>
    </row>
    <row r="281" spans="1:7" ht="18" hidden="1" customHeight="1" x14ac:dyDescent="0.3">
      <c r="A281" s="140"/>
      <c r="B281" s="230"/>
      <c r="C281" s="230"/>
      <c r="D281" s="230"/>
      <c r="E281" s="230"/>
      <c r="F281" s="230"/>
      <c r="G281" s="230"/>
    </row>
    <row r="282" spans="1:7" ht="18" hidden="1" customHeight="1" x14ac:dyDescent="0.3">
      <c r="A282" s="140"/>
      <c r="B282" s="230"/>
      <c r="C282" s="230"/>
      <c r="D282" s="230"/>
      <c r="E282" s="230"/>
      <c r="F282" s="230"/>
      <c r="G282" s="230"/>
    </row>
    <row r="283" spans="1:7" ht="18" hidden="1" customHeight="1" x14ac:dyDescent="0.3">
      <c r="A283" s="140"/>
      <c r="B283" s="230"/>
      <c r="C283" s="230"/>
      <c r="D283" s="230"/>
      <c r="E283" s="230"/>
      <c r="F283" s="230"/>
      <c r="G283" s="230"/>
    </row>
    <row r="284" spans="1:7" hidden="1" x14ac:dyDescent="0.3">
      <c r="A284" s="15"/>
    </row>
    <row r="285" spans="1:7" x14ac:dyDescent="0.3">
      <c r="A285" s="15"/>
    </row>
    <row r="286" spans="1:7" x14ac:dyDescent="0.3">
      <c r="A286" s="140" t="s">
        <v>149</v>
      </c>
      <c r="B286" s="15"/>
      <c r="C286" s="15"/>
      <c r="D286" s="15"/>
      <c r="E286" s="15"/>
      <c r="F286" s="15"/>
      <c r="G286" s="15"/>
    </row>
    <row r="287" spans="1:7" ht="30" customHeight="1" x14ac:dyDescent="0.3">
      <c r="A287" s="15"/>
      <c r="B287" s="352" t="s">
        <v>12</v>
      </c>
      <c r="C287" s="352"/>
      <c r="D287" s="352"/>
      <c r="E287" s="352"/>
      <c r="F287" s="352"/>
      <c r="G287" s="352"/>
    </row>
    <row r="288" spans="1:7" x14ac:dyDescent="0.3">
      <c r="A288" s="15"/>
      <c r="B288" s="152" t="s">
        <v>57</v>
      </c>
      <c r="C288" s="152" t="s">
        <v>93</v>
      </c>
      <c r="D288" s="152" t="s">
        <v>87</v>
      </c>
      <c r="E288" s="152" t="s">
        <v>13</v>
      </c>
      <c r="F288" s="152" t="s">
        <v>58</v>
      </c>
      <c r="G288" s="152" t="s">
        <v>14</v>
      </c>
    </row>
    <row r="289" spans="1:7" ht="30" hidden="1" x14ac:dyDescent="0.3">
      <c r="A289" s="15"/>
      <c r="B289" s="234" t="s">
        <v>334</v>
      </c>
      <c r="C289" s="235" t="s">
        <v>335</v>
      </c>
      <c r="D289" s="236" t="s">
        <v>336</v>
      </c>
      <c r="E289" s="237" t="s">
        <v>337</v>
      </c>
      <c r="F289" s="153">
        <v>1350</v>
      </c>
      <c r="G289" s="241">
        <v>42487</v>
      </c>
    </row>
    <row r="290" spans="1:7" ht="30" hidden="1" x14ac:dyDescent="0.3">
      <c r="A290" s="15"/>
      <c r="B290" s="238" t="s">
        <v>338</v>
      </c>
      <c r="C290" s="239" t="s">
        <v>339</v>
      </c>
      <c r="D290" s="240">
        <v>950308941</v>
      </c>
      <c r="E290" s="223" t="s">
        <v>340</v>
      </c>
      <c r="F290" s="153">
        <f>(850000/4)/205</f>
        <v>1036.5853658536585</v>
      </c>
      <c r="G290" s="241">
        <v>42753</v>
      </c>
    </row>
    <row r="291" spans="1:7" ht="20.25" customHeight="1" x14ac:dyDescent="0.3">
      <c r="A291" s="15"/>
      <c r="B291" s="224" t="s">
        <v>223</v>
      </c>
      <c r="C291" s="41" t="s">
        <v>392</v>
      </c>
      <c r="D291" s="225">
        <v>955763691</v>
      </c>
      <c r="E291" s="251" t="s">
        <v>393</v>
      </c>
      <c r="F291" s="222">
        <v>429</v>
      </c>
      <c r="G291" s="242">
        <v>43499</v>
      </c>
    </row>
    <row r="292" spans="1:7" ht="30" hidden="1" customHeight="1" x14ac:dyDescent="0.3">
      <c r="A292" s="15"/>
      <c r="B292" s="224" t="s">
        <v>270</v>
      </c>
      <c r="C292" s="41" t="s">
        <v>271</v>
      </c>
      <c r="D292" s="224" t="s">
        <v>272</v>
      </c>
      <c r="E292" s="251" t="s">
        <v>237</v>
      </c>
      <c r="F292" s="222">
        <f>500/3.3</f>
        <v>151.51515151515153</v>
      </c>
      <c r="G292" s="242">
        <v>42888</v>
      </c>
    </row>
    <row r="293" spans="1:7" ht="43.5" hidden="1" customHeight="1" x14ac:dyDescent="0.3">
      <c r="A293" s="15"/>
      <c r="B293" s="255" t="s">
        <v>341</v>
      </c>
      <c r="C293" s="41" t="s">
        <v>345</v>
      </c>
      <c r="D293" s="225">
        <v>958120917</v>
      </c>
      <c r="E293" s="251" t="s">
        <v>361</v>
      </c>
      <c r="F293" s="222">
        <f>80000/120</f>
        <v>666.66666666666663</v>
      </c>
      <c r="G293" s="242">
        <v>42851</v>
      </c>
    </row>
    <row r="294" spans="1:7" ht="40.5" customHeight="1" x14ac:dyDescent="0.3">
      <c r="A294" s="15"/>
      <c r="B294" s="255" t="s">
        <v>400</v>
      </c>
      <c r="C294" s="225" t="s">
        <v>398</v>
      </c>
      <c r="D294" s="225" t="s">
        <v>399</v>
      </c>
      <c r="E294" s="251" t="s">
        <v>370</v>
      </c>
      <c r="F294" s="222">
        <v>583.33000000000004</v>
      </c>
      <c r="G294" s="242">
        <v>43483</v>
      </c>
    </row>
    <row r="295" spans="1:7" ht="51" hidden="1" customHeight="1" x14ac:dyDescent="0.3">
      <c r="A295" s="15"/>
      <c r="B295" s="256" t="s">
        <v>342</v>
      </c>
      <c r="C295" s="41" t="s">
        <v>343</v>
      </c>
      <c r="D295" s="225" t="s">
        <v>344</v>
      </c>
      <c r="E295" s="251" t="s">
        <v>340</v>
      </c>
      <c r="F295" s="222">
        <v>600</v>
      </c>
      <c r="G295" s="242">
        <v>42851</v>
      </c>
    </row>
    <row r="296" spans="1:7" ht="26.25" customHeight="1" x14ac:dyDescent="0.3">
      <c r="A296" s="15"/>
      <c r="B296" s="270" t="s">
        <v>389</v>
      </c>
      <c r="C296" s="41" t="s">
        <v>387</v>
      </c>
      <c r="D296" s="225">
        <v>983647503</v>
      </c>
      <c r="E296" s="251" t="s">
        <v>388</v>
      </c>
      <c r="F296" s="222">
        <v>794.61</v>
      </c>
      <c r="G296" s="242">
        <v>43495</v>
      </c>
    </row>
    <row r="297" spans="1:7" ht="55.5" customHeight="1" x14ac:dyDescent="0.3">
      <c r="A297" s="15"/>
      <c r="B297" s="270" t="s">
        <v>394</v>
      </c>
      <c r="C297" s="41" t="s">
        <v>390</v>
      </c>
      <c r="D297" s="225">
        <v>993575599</v>
      </c>
      <c r="E297" s="251" t="s">
        <v>391</v>
      </c>
      <c r="F297" s="222">
        <v>400</v>
      </c>
      <c r="G297" s="242">
        <v>43495</v>
      </c>
    </row>
    <row r="298" spans="1:7" ht="48.75" customHeight="1" x14ac:dyDescent="0.3">
      <c r="A298" s="15"/>
      <c r="B298" s="270" t="s">
        <v>397</v>
      </c>
      <c r="C298" s="41" t="s">
        <v>395</v>
      </c>
      <c r="D298" s="225" t="s">
        <v>396</v>
      </c>
      <c r="E298" s="251" t="s">
        <v>393</v>
      </c>
      <c r="F298" s="222">
        <v>429</v>
      </c>
      <c r="G298" s="242">
        <v>43270</v>
      </c>
    </row>
    <row r="299" spans="1:7" x14ac:dyDescent="0.3">
      <c r="A299" s="15"/>
      <c r="B299" s="311" t="s">
        <v>180</v>
      </c>
      <c r="C299" s="312"/>
      <c r="D299" s="312"/>
      <c r="E299" s="313"/>
      <c r="F299" s="153">
        <f>SUM(F291+F294+F296+F297+F298)/5</f>
        <v>527.18799999999999</v>
      </c>
      <c r="G299" s="154"/>
    </row>
    <row r="300" spans="1:7" x14ac:dyDescent="0.3">
      <c r="A300" s="15"/>
      <c r="B300" s="155"/>
      <c r="C300" s="155"/>
      <c r="D300" s="155"/>
      <c r="E300" s="155"/>
      <c r="F300" s="156"/>
      <c r="G300" s="157"/>
    </row>
    <row r="301" spans="1:7" x14ac:dyDescent="0.3">
      <c r="A301" s="15"/>
      <c r="B301" s="102" t="s">
        <v>59</v>
      </c>
      <c r="C301" s="15"/>
      <c r="D301" s="15"/>
      <c r="E301" s="158" t="s">
        <v>61</v>
      </c>
      <c r="F301" s="159">
        <f>F302*C519</f>
        <v>855</v>
      </c>
      <c r="G301" s="160"/>
    </row>
    <row r="302" spans="1:7" x14ac:dyDescent="0.3">
      <c r="A302" s="15"/>
      <c r="B302" s="102" t="s">
        <v>88</v>
      </c>
      <c r="C302" s="15"/>
      <c r="D302" s="15"/>
      <c r="E302" s="161" t="s">
        <v>60</v>
      </c>
      <c r="F302" s="162">
        <v>250</v>
      </c>
      <c r="G302" s="17"/>
    </row>
    <row r="303" spans="1:7" x14ac:dyDescent="0.3">
      <c r="A303" s="15"/>
      <c r="B303" s="102"/>
      <c r="C303" s="15"/>
      <c r="D303" s="15"/>
      <c r="E303" s="161"/>
      <c r="F303" s="162"/>
      <c r="G303" s="17"/>
    </row>
    <row r="304" spans="1:7" x14ac:dyDescent="0.3">
      <c r="A304" s="15"/>
      <c r="B304" s="102"/>
      <c r="C304" s="15"/>
      <c r="D304" s="15"/>
      <c r="E304" s="161"/>
      <c r="F304" s="162"/>
      <c r="G304" s="17"/>
    </row>
    <row r="305" spans="1:7" ht="28.5" customHeight="1" x14ac:dyDescent="0.3">
      <c r="A305" s="15"/>
      <c r="B305" s="102"/>
      <c r="C305" s="15"/>
      <c r="D305" s="15"/>
      <c r="E305" s="161"/>
      <c r="F305" s="162"/>
      <c r="G305" s="17"/>
    </row>
    <row r="306" spans="1:7" x14ac:dyDescent="0.3">
      <c r="A306" s="15"/>
      <c r="B306" s="102"/>
      <c r="C306" s="15"/>
      <c r="D306" s="15"/>
      <c r="E306" s="161"/>
      <c r="F306" s="162"/>
      <c r="G306" s="17"/>
    </row>
    <row r="307" spans="1:7" ht="25.5" customHeight="1" x14ac:dyDescent="0.3">
      <c r="A307" s="15"/>
      <c r="B307" s="102"/>
      <c r="C307" s="15"/>
      <c r="D307" s="15"/>
      <c r="E307" s="161"/>
      <c r="F307" s="162"/>
      <c r="G307" s="17"/>
    </row>
    <row r="308" spans="1:7" ht="42" customHeight="1" x14ac:dyDescent="0.3">
      <c r="A308" s="15"/>
      <c r="B308" s="102"/>
      <c r="C308" s="15"/>
      <c r="D308" s="15"/>
      <c r="E308" s="161"/>
      <c r="F308" s="162"/>
      <c r="G308" s="17"/>
    </row>
    <row r="309" spans="1:7" x14ac:dyDescent="0.3">
      <c r="A309" s="15"/>
      <c r="B309" s="102"/>
      <c r="C309" s="15"/>
      <c r="D309" s="15"/>
      <c r="E309" s="161"/>
      <c r="F309" s="162"/>
      <c r="G309" s="17"/>
    </row>
    <row r="310" spans="1:7" ht="68.25" customHeight="1" x14ac:dyDescent="0.3">
      <c r="A310" s="15"/>
      <c r="B310" s="102"/>
      <c r="C310" s="15"/>
      <c r="D310" s="15"/>
      <c r="E310" s="161"/>
      <c r="F310" s="162"/>
      <c r="G310" s="17"/>
    </row>
    <row r="311" spans="1:7" x14ac:dyDescent="0.3">
      <c r="A311" s="15"/>
      <c r="B311" s="102"/>
      <c r="C311" s="15"/>
      <c r="D311" s="15"/>
      <c r="E311" s="161"/>
      <c r="F311" s="162"/>
      <c r="G311" s="17"/>
    </row>
    <row r="312" spans="1:7" ht="31.5" customHeight="1" x14ac:dyDescent="0.3">
      <c r="A312" s="15"/>
      <c r="B312" s="102"/>
      <c r="C312" s="15"/>
      <c r="D312" s="15"/>
      <c r="E312" s="161"/>
      <c r="F312" s="162"/>
      <c r="G312" s="17"/>
    </row>
    <row r="313" spans="1:7" x14ac:dyDescent="0.3">
      <c r="A313" s="15"/>
      <c r="B313" s="102"/>
      <c r="C313" s="15"/>
      <c r="D313" s="15"/>
      <c r="E313" s="161"/>
      <c r="F313" s="162"/>
      <c r="G313" s="17"/>
    </row>
    <row r="314" spans="1:7" x14ac:dyDescent="0.3">
      <c r="A314" s="15"/>
      <c r="B314" s="102"/>
      <c r="C314" s="15"/>
      <c r="D314" s="15"/>
      <c r="E314" s="161"/>
      <c r="F314" s="162"/>
      <c r="G314" s="17"/>
    </row>
    <row r="315" spans="1:7" x14ac:dyDescent="0.3">
      <c r="A315" s="15"/>
      <c r="B315" s="102"/>
      <c r="C315" s="15"/>
      <c r="D315" s="15"/>
      <c r="E315" s="161"/>
      <c r="F315" s="162"/>
      <c r="G315" s="17"/>
    </row>
    <row r="316" spans="1:7" x14ac:dyDescent="0.3">
      <c r="A316" s="15"/>
      <c r="B316" s="102"/>
      <c r="C316" s="15"/>
      <c r="D316" s="15"/>
      <c r="E316" s="161"/>
      <c r="F316" s="162"/>
      <c r="G316" s="17"/>
    </row>
    <row r="317" spans="1:7" ht="21" customHeight="1" x14ac:dyDescent="0.3">
      <c r="A317" s="15"/>
      <c r="B317" s="102"/>
      <c r="C317" s="290" t="s">
        <v>384</v>
      </c>
      <c r="D317" s="290"/>
      <c r="E317" s="290"/>
      <c r="F317" s="162"/>
      <c r="G317" s="17"/>
    </row>
    <row r="318" spans="1:7" ht="7.5" customHeight="1" x14ac:dyDescent="0.3">
      <c r="A318" s="15"/>
      <c r="B318" s="102"/>
      <c r="C318" s="15"/>
      <c r="D318" s="15"/>
      <c r="E318" s="161"/>
      <c r="F318" s="162"/>
      <c r="G318" s="17"/>
    </row>
    <row r="319" spans="1:7" ht="48.75" customHeight="1" x14ac:dyDescent="0.3">
      <c r="A319" s="15"/>
      <c r="B319" s="310" t="s">
        <v>369</v>
      </c>
      <c r="C319" s="310"/>
      <c r="D319" s="310"/>
      <c r="E319" s="310"/>
      <c r="F319" s="310"/>
      <c r="G319" s="310"/>
    </row>
    <row r="320" spans="1:7" ht="15.75" customHeight="1" x14ac:dyDescent="0.3">
      <c r="A320" s="141"/>
      <c r="B320" s="15"/>
      <c r="C320" s="15"/>
      <c r="D320" s="15"/>
      <c r="E320" s="15"/>
      <c r="F320" s="15"/>
      <c r="G320" s="15"/>
    </row>
    <row r="321" spans="1:7" x14ac:dyDescent="0.3">
      <c r="A321" s="140" t="s">
        <v>150</v>
      </c>
      <c r="B321" s="15"/>
      <c r="C321" s="15"/>
      <c r="D321" s="15"/>
      <c r="E321" s="15"/>
      <c r="F321" s="15"/>
      <c r="G321" s="15"/>
    </row>
    <row r="322" spans="1:7" ht="13.95" customHeight="1" x14ac:dyDescent="0.3">
      <c r="A322" s="15"/>
      <c r="B322" s="102" t="s">
        <v>16</v>
      </c>
      <c r="C322" s="15"/>
      <c r="D322" s="15"/>
      <c r="E322" s="15"/>
      <c r="F322" s="15"/>
      <c r="G322" s="15"/>
    </row>
    <row r="323" spans="1:7" x14ac:dyDescent="0.3">
      <c r="A323" s="15"/>
      <c r="B323" s="314" t="s">
        <v>17</v>
      </c>
      <c r="C323" s="314"/>
      <c r="D323" s="314" t="s">
        <v>18</v>
      </c>
      <c r="E323" s="314"/>
      <c r="F323" s="15"/>
      <c r="G323" s="15"/>
    </row>
    <row r="324" spans="1:7" x14ac:dyDescent="0.3">
      <c r="A324" s="15"/>
      <c r="B324" s="309" t="s">
        <v>19</v>
      </c>
      <c r="C324" s="309"/>
      <c r="D324" s="302">
        <v>4</v>
      </c>
      <c r="E324" s="302"/>
      <c r="F324" s="15"/>
      <c r="G324" s="15"/>
    </row>
    <row r="325" spans="1:7" x14ac:dyDescent="0.3">
      <c r="A325" s="15"/>
      <c r="B325" s="309" t="s">
        <v>20</v>
      </c>
      <c r="C325" s="309"/>
      <c r="D325" s="302">
        <v>4</v>
      </c>
      <c r="E325" s="302"/>
      <c r="F325" s="15"/>
      <c r="G325" s="15"/>
    </row>
    <row r="326" spans="1:7" x14ac:dyDescent="0.3">
      <c r="A326" s="15"/>
      <c r="B326" s="309" t="s">
        <v>21</v>
      </c>
      <c r="C326" s="309"/>
      <c r="D326" s="302">
        <v>4</v>
      </c>
      <c r="E326" s="302"/>
      <c r="F326" s="15"/>
      <c r="G326" s="15"/>
    </row>
    <row r="327" spans="1:7" x14ac:dyDescent="0.3">
      <c r="A327" s="15"/>
      <c r="B327" s="309" t="s">
        <v>22</v>
      </c>
      <c r="C327" s="309"/>
      <c r="D327" s="302">
        <v>4</v>
      </c>
      <c r="E327" s="302"/>
      <c r="F327" s="15"/>
      <c r="G327" s="15"/>
    </row>
    <row r="328" spans="1:7" x14ac:dyDescent="0.3">
      <c r="A328" s="15"/>
      <c r="B328" s="309" t="s">
        <v>23</v>
      </c>
      <c r="C328" s="309"/>
      <c r="D328" s="302">
        <f>SUM(D324:E327)</f>
        <v>16</v>
      </c>
      <c r="E328" s="302"/>
      <c r="F328" s="15"/>
      <c r="G328" s="15"/>
    </row>
    <row r="329" spans="1:7" x14ac:dyDescent="0.3">
      <c r="A329" s="15"/>
      <c r="B329" s="309" t="s">
        <v>24</v>
      </c>
      <c r="C329" s="309"/>
      <c r="D329" s="365">
        <f>D328/20</f>
        <v>0.8</v>
      </c>
      <c r="E329" s="365"/>
      <c r="F329" s="15"/>
      <c r="G329" s="15"/>
    </row>
    <row r="330" spans="1:7" x14ac:dyDescent="0.3">
      <c r="A330" s="15"/>
      <c r="B330" s="314" t="s">
        <v>25</v>
      </c>
      <c r="C330" s="314"/>
      <c r="D330" s="314" t="s">
        <v>169</v>
      </c>
      <c r="E330" s="314"/>
      <c r="F330" s="15"/>
      <c r="G330" s="15"/>
    </row>
    <row r="331" spans="1:7" x14ac:dyDescent="0.3">
      <c r="A331" s="15"/>
      <c r="B331" s="163"/>
      <c r="C331" s="163"/>
      <c r="D331" s="163"/>
      <c r="E331" s="163"/>
      <c r="F331" s="15"/>
      <c r="G331" s="15"/>
    </row>
    <row r="332" spans="1:7" x14ac:dyDescent="0.3">
      <c r="A332" s="102" t="s">
        <v>317</v>
      </c>
      <c r="B332" s="15"/>
      <c r="C332" s="15"/>
      <c r="D332" s="15"/>
      <c r="E332" s="15"/>
      <c r="F332" s="15"/>
      <c r="G332" s="15"/>
    </row>
    <row r="333" spans="1:7" x14ac:dyDescent="0.3">
      <c r="A333" s="15"/>
      <c r="B333" s="102" t="s">
        <v>15</v>
      </c>
      <c r="C333" s="15"/>
      <c r="D333" s="15"/>
      <c r="E333" s="15"/>
      <c r="F333" s="15"/>
      <c r="G333" s="15"/>
    </row>
    <row r="334" spans="1:7" x14ac:dyDescent="0.3">
      <c r="A334" s="34"/>
      <c r="B334" s="164">
        <v>0.2</v>
      </c>
      <c r="C334" s="15"/>
      <c r="D334" s="15"/>
      <c r="E334" s="15"/>
      <c r="F334" s="15"/>
      <c r="G334" s="15"/>
    </row>
    <row r="335" spans="1:7" ht="13.5" customHeight="1" x14ac:dyDescent="0.3">
      <c r="A335" s="34"/>
      <c r="B335" s="24"/>
      <c r="C335" s="15"/>
      <c r="D335" s="15"/>
      <c r="E335" s="15"/>
      <c r="F335" s="15"/>
      <c r="G335" s="15"/>
    </row>
    <row r="336" spans="1:7" x14ac:dyDescent="0.3">
      <c r="A336" s="140" t="s">
        <v>136</v>
      </c>
      <c r="B336" s="21"/>
      <c r="C336" s="15"/>
      <c r="D336" s="15"/>
      <c r="E336" s="15"/>
      <c r="F336" s="15"/>
      <c r="G336" s="15"/>
    </row>
    <row r="337" spans="1:7" ht="30.75" customHeight="1" x14ac:dyDescent="0.3">
      <c r="A337" s="15"/>
      <c r="B337" s="294" t="s">
        <v>26</v>
      </c>
      <c r="C337" s="294"/>
      <c r="D337" s="294"/>
      <c r="E337" s="294"/>
      <c r="F337" s="294"/>
      <c r="G337" s="294"/>
    </row>
    <row r="338" spans="1:7" x14ac:dyDescent="0.3">
      <c r="A338" s="15"/>
      <c r="B338" s="15"/>
      <c r="C338" s="15"/>
      <c r="D338" s="15"/>
      <c r="E338" s="15"/>
      <c r="F338" s="15"/>
      <c r="G338" s="15"/>
    </row>
    <row r="339" spans="1:7" x14ac:dyDescent="0.3">
      <c r="A339" s="140" t="s">
        <v>318</v>
      </c>
      <c r="B339" s="15"/>
      <c r="C339" s="15"/>
      <c r="D339" s="15"/>
      <c r="E339" s="15"/>
      <c r="F339" s="15"/>
      <c r="G339" s="15"/>
    </row>
    <row r="340" spans="1:7" ht="10.5" customHeight="1" x14ac:dyDescent="0.3">
      <c r="A340" s="140"/>
      <c r="B340" s="15"/>
      <c r="C340" s="15"/>
      <c r="D340" s="15"/>
      <c r="E340" s="15"/>
      <c r="F340" s="15"/>
      <c r="G340" s="15"/>
    </row>
    <row r="341" spans="1:7" x14ac:dyDescent="0.3">
      <c r="A341" s="140" t="s">
        <v>108</v>
      </c>
      <c r="B341" s="15"/>
      <c r="C341" s="15"/>
      <c r="D341" s="15"/>
      <c r="E341" s="15"/>
      <c r="F341" s="15"/>
      <c r="G341" s="15"/>
    </row>
    <row r="342" spans="1:7" ht="30.75" customHeight="1" x14ac:dyDescent="0.3">
      <c r="A342" s="15"/>
      <c r="B342" s="294" t="s">
        <v>82</v>
      </c>
      <c r="C342" s="294"/>
      <c r="D342" s="294"/>
      <c r="E342" s="294"/>
      <c r="F342" s="294"/>
      <c r="G342" s="294"/>
    </row>
    <row r="343" spans="1:7" x14ac:dyDescent="0.3">
      <c r="A343" s="15"/>
      <c r="B343" s="16"/>
      <c r="C343" s="16"/>
      <c r="D343" s="16"/>
      <c r="E343" s="16"/>
      <c r="F343" s="16"/>
      <c r="G343" s="16"/>
    </row>
    <row r="344" spans="1:7" x14ac:dyDescent="0.3">
      <c r="A344" s="15"/>
      <c r="B344" s="318" t="s">
        <v>273</v>
      </c>
      <c r="C344" s="318"/>
      <c r="D344" s="16"/>
      <c r="E344" s="16"/>
      <c r="F344" s="16"/>
      <c r="G344" s="16"/>
    </row>
    <row r="345" spans="1:7" x14ac:dyDescent="0.3">
      <c r="A345" s="17"/>
      <c r="B345" s="165"/>
      <c r="C345" s="165"/>
      <c r="D345" s="18"/>
      <c r="E345" s="18"/>
      <c r="F345" s="18"/>
      <c r="G345" s="18"/>
    </row>
    <row r="346" spans="1:7" x14ac:dyDescent="0.3">
      <c r="A346" s="15"/>
      <c r="B346" s="15" t="s">
        <v>274</v>
      </c>
      <c r="C346" s="19" t="s">
        <v>275</v>
      </c>
      <c r="F346" s="15"/>
    </row>
    <row r="347" spans="1:7" x14ac:dyDescent="0.3">
      <c r="A347" s="15"/>
      <c r="B347" s="15" t="s">
        <v>276</v>
      </c>
      <c r="C347" s="15"/>
      <c r="D347" s="15"/>
      <c r="E347" s="21"/>
      <c r="G347" s="15"/>
    </row>
    <row r="348" spans="1:7" x14ac:dyDescent="0.3">
      <c r="A348" s="15"/>
      <c r="B348" s="22" t="s">
        <v>277</v>
      </c>
      <c r="C348" s="15"/>
      <c r="D348" s="15"/>
      <c r="E348" s="21"/>
      <c r="F348" s="252" t="s">
        <v>51</v>
      </c>
      <c r="G348" s="228">
        <f>C107</f>
        <v>720</v>
      </c>
    </row>
    <row r="349" spans="1:7" x14ac:dyDescent="0.3">
      <c r="A349" s="15"/>
      <c r="B349" s="22" t="s">
        <v>278</v>
      </c>
      <c r="C349" s="15"/>
      <c r="D349" s="15"/>
      <c r="E349" s="21"/>
      <c r="F349" s="252" t="s">
        <v>60</v>
      </c>
      <c r="G349" s="228">
        <f>F302</f>
        <v>250</v>
      </c>
    </row>
    <row r="350" spans="1:7" x14ac:dyDescent="0.3">
      <c r="A350" s="15"/>
      <c r="B350" s="22" t="s">
        <v>279</v>
      </c>
      <c r="C350" s="15"/>
      <c r="D350" s="27" t="s">
        <v>425</v>
      </c>
      <c r="E350" s="27"/>
      <c r="F350" s="252" t="s">
        <v>61</v>
      </c>
      <c r="G350" s="228">
        <v>3.42</v>
      </c>
    </row>
    <row r="351" spans="1:7" x14ac:dyDescent="0.3">
      <c r="A351" s="15"/>
      <c r="B351" s="16"/>
      <c r="C351" s="16"/>
      <c r="D351" s="16"/>
      <c r="E351" s="16"/>
      <c r="F351" s="16"/>
      <c r="G351" s="16"/>
    </row>
    <row r="352" spans="1:7" x14ac:dyDescent="0.3">
      <c r="A352" s="15"/>
      <c r="B352" s="253"/>
      <c r="C352" s="253"/>
      <c r="D352" s="253"/>
      <c r="E352" s="253"/>
      <c r="F352" s="253"/>
      <c r="G352" s="253"/>
    </row>
    <row r="353" spans="1:7" x14ac:dyDescent="0.3">
      <c r="A353" s="15"/>
      <c r="B353" s="266"/>
      <c r="C353" s="266"/>
      <c r="D353" s="266"/>
      <c r="E353" s="266"/>
      <c r="F353" s="266"/>
      <c r="G353" s="266"/>
    </row>
    <row r="354" spans="1:7" x14ac:dyDescent="0.3">
      <c r="A354" s="15"/>
      <c r="B354" s="266"/>
      <c r="C354" s="266"/>
      <c r="D354" s="266"/>
      <c r="E354" s="266"/>
      <c r="F354" s="266"/>
      <c r="G354" s="266"/>
    </row>
    <row r="355" spans="1:7" x14ac:dyDescent="0.3">
      <c r="A355" s="23" t="s">
        <v>280</v>
      </c>
      <c r="C355" s="24"/>
      <c r="D355" s="15"/>
      <c r="E355" s="15"/>
      <c r="F355" s="15"/>
      <c r="G355" s="15"/>
    </row>
    <row r="356" spans="1:7" x14ac:dyDescent="0.3">
      <c r="A356" s="15"/>
      <c r="B356" s="20" t="s">
        <v>281</v>
      </c>
      <c r="E356" s="15"/>
      <c r="G356" s="15"/>
    </row>
    <row r="357" spans="1:7" ht="1.5" customHeight="1" x14ac:dyDescent="0.3">
      <c r="A357" s="15"/>
      <c r="B357" s="25"/>
      <c r="C357" s="18"/>
      <c r="E357" s="15"/>
      <c r="G357" s="15"/>
    </row>
    <row r="358" spans="1:7" x14ac:dyDescent="0.3">
      <c r="A358" s="15"/>
      <c r="B358" s="319" t="s">
        <v>282</v>
      </c>
      <c r="C358" s="319"/>
      <c r="D358" s="319"/>
      <c r="E358" s="319"/>
      <c r="G358" s="15"/>
    </row>
    <row r="359" spans="1:7" hidden="1" x14ac:dyDescent="0.3">
      <c r="A359" s="15"/>
      <c r="B359" s="25"/>
      <c r="C359" s="18"/>
      <c r="E359" s="15"/>
      <c r="G359" s="15"/>
    </row>
    <row r="360" spans="1:7" hidden="1" x14ac:dyDescent="0.3">
      <c r="A360" s="15"/>
      <c r="B360" s="25"/>
      <c r="C360" s="250"/>
      <c r="E360" s="15"/>
      <c r="G360" s="15"/>
    </row>
    <row r="361" spans="1:7" hidden="1" x14ac:dyDescent="0.3">
      <c r="A361" s="15"/>
      <c r="B361" s="25"/>
      <c r="C361" s="250"/>
      <c r="E361" s="15"/>
      <c r="G361" s="15"/>
    </row>
    <row r="362" spans="1:7" hidden="1" x14ac:dyDescent="0.3">
      <c r="A362" s="15"/>
      <c r="B362" s="25"/>
      <c r="C362" s="250"/>
      <c r="E362" s="15"/>
      <c r="G362" s="15"/>
    </row>
    <row r="363" spans="1:7" hidden="1" x14ac:dyDescent="0.3">
      <c r="A363" s="15"/>
      <c r="B363" s="25"/>
      <c r="C363" s="250"/>
      <c r="E363" s="15"/>
      <c r="G363" s="15"/>
    </row>
    <row r="364" spans="1:7" x14ac:dyDescent="0.3">
      <c r="A364" s="15"/>
      <c r="B364" s="25"/>
      <c r="C364" s="250"/>
      <c r="E364" s="15"/>
      <c r="G364" s="15"/>
    </row>
    <row r="365" spans="1:7" x14ac:dyDescent="0.3">
      <c r="A365" s="15"/>
      <c r="B365" s="25" t="s">
        <v>283</v>
      </c>
      <c r="C365" s="18"/>
      <c r="E365" s="15"/>
      <c r="G365" s="15"/>
    </row>
    <row r="366" spans="1:7" x14ac:dyDescent="0.3">
      <c r="A366" s="15"/>
      <c r="B366" s="25" t="s">
        <v>284</v>
      </c>
      <c r="C366" s="18"/>
      <c r="E366" s="15"/>
      <c r="G366" s="15"/>
    </row>
    <row r="367" spans="1:7" x14ac:dyDescent="0.3">
      <c r="A367" s="15"/>
      <c r="B367" s="25" t="s">
        <v>285</v>
      </c>
      <c r="C367" s="18"/>
      <c r="D367" s="16"/>
      <c r="E367" s="15"/>
      <c r="G367" s="15"/>
    </row>
    <row r="368" spans="1:7" x14ac:dyDescent="0.3">
      <c r="A368" s="15"/>
      <c r="B368" s="25" t="s">
        <v>286</v>
      </c>
      <c r="C368" s="18"/>
      <c r="D368" s="16"/>
      <c r="E368" s="15"/>
      <c r="G368" s="15"/>
    </row>
    <row r="369" spans="1:7" x14ac:dyDescent="0.3">
      <c r="A369" s="15"/>
      <c r="B369" s="25" t="s">
        <v>287</v>
      </c>
      <c r="C369" s="18"/>
      <c r="D369" s="16"/>
      <c r="E369" s="15"/>
      <c r="G369" s="15"/>
    </row>
    <row r="370" spans="1:7" x14ac:dyDescent="0.3">
      <c r="A370" s="15"/>
      <c r="B370" s="25" t="s">
        <v>288</v>
      </c>
      <c r="C370" s="18"/>
      <c r="D370" s="16"/>
      <c r="E370" s="15"/>
      <c r="G370" s="15"/>
    </row>
    <row r="371" spans="1:7" x14ac:dyDescent="0.3">
      <c r="A371" s="15"/>
      <c r="B371" s="25" t="s">
        <v>289</v>
      </c>
      <c r="C371" s="18"/>
      <c r="D371" s="16"/>
      <c r="E371" s="15"/>
      <c r="G371" s="15"/>
    </row>
    <row r="372" spans="1:7" x14ac:dyDescent="0.3">
      <c r="A372" s="15"/>
      <c r="B372" s="25" t="s">
        <v>290</v>
      </c>
      <c r="C372" s="18"/>
      <c r="D372" s="16"/>
      <c r="E372" s="15"/>
      <c r="G372" s="15"/>
    </row>
    <row r="373" spans="1:7" x14ac:dyDescent="0.3">
      <c r="A373" s="15"/>
      <c r="B373" s="26"/>
      <c r="C373" s="26"/>
      <c r="D373" s="16"/>
      <c r="G373" s="15"/>
    </row>
    <row r="374" spans="1:7" x14ac:dyDescent="0.3">
      <c r="A374" s="15"/>
      <c r="B374" s="25" t="s">
        <v>291</v>
      </c>
      <c r="C374" s="18"/>
      <c r="G374" s="15"/>
    </row>
    <row r="375" spans="1:7" x14ac:dyDescent="0.3">
      <c r="A375" s="15"/>
      <c r="B375" s="303" t="s">
        <v>292</v>
      </c>
      <c r="C375" s="304"/>
      <c r="G375" s="15"/>
    </row>
    <row r="376" spans="1:7" x14ac:dyDescent="0.3">
      <c r="A376" s="15"/>
      <c r="C376" s="26"/>
      <c r="G376" s="15"/>
    </row>
    <row r="377" spans="1:7" x14ac:dyDescent="0.3">
      <c r="A377" s="15"/>
      <c r="B377" s="26" t="s">
        <v>276</v>
      </c>
      <c r="C377" s="18"/>
      <c r="G377" s="15"/>
    </row>
    <row r="378" spans="1:7" x14ac:dyDescent="0.3">
      <c r="A378" s="15"/>
      <c r="B378" s="26" t="s">
        <v>293</v>
      </c>
      <c r="C378" s="16"/>
      <c r="D378" s="16"/>
      <c r="E378" s="16"/>
      <c r="F378" s="16"/>
      <c r="G378" s="16"/>
    </row>
    <row r="379" spans="1:7" x14ac:dyDescent="0.3">
      <c r="A379" s="141"/>
      <c r="B379" s="26" t="s">
        <v>294</v>
      </c>
      <c r="C379" s="15"/>
      <c r="D379" s="15"/>
      <c r="E379" s="15"/>
      <c r="F379" s="15"/>
      <c r="G379" s="15"/>
    </row>
    <row r="380" spans="1:7" x14ac:dyDescent="0.3">
      <c r="A380" s="141"/>
      <c r="B380" s="25" t="s">
        <v>295</v>
      </c>
      <c r="C380" s="15"/>
      <c r="D380" s="15"/>
      <c r="E380" s="15"/>
      <c r="F380" s="15"/>
      <c r="G380" s="15"/>
    </row>
    <row r="381" spans="1:7" ht="13.5" customHeight="1" x14ac:dyDescent="0.3">
      <c r="A381" s="141"/>
      <c r="B381" s="15"/>
      <c r="C381" s="15"/>
      <c r="D381" s="15"/>
      <c r="E381" s="15"/>
      <c r="F381" s="15"/>
      <c r="G381" s="15"/>
    </row>
    <row r="382" spans="1:7" x14ac:dyDescent="0.3">
      <c r="A382" s="141"/>
      <c r="B382" s="23" t="s">
        <v>296</v>
      </c>
      <c r="C382" s="15"/>
      <c r="D382" s="166" t="s">
        <v>151</v>
      </c>
      <c r="E382" s="166" t="s">
        <v>152</v>
      </c>
      <c r="F382" s="166" t="s">
        <v>153</v>
      </c>
      <c r="G382" s="166" t="s">
        <v>81</v>
      </c>
    </row>
    <row r="383" spans="1:7" x14ac:dyDescent="0.3">
      <c r="A383" s="141"/>
      <c r="B383" s="149"/>
      <c r="D383" s="167">
        <f>C107</f>
        <v>720</v>
      </c>
      <c r="E383" s="168">
        <f>F302</f>
        <v>250</v>
      </c>
      <c r="F383" s="169">
        <f>E383*D383</f>
        <v>180000</v>
      </c>
      <c r="G383" s="169">
        <f>F383*C519</f>
        <v>615600</v>
      </c>
    </row>
    <row r="384" spans="1:7" x14ac:dyDescent="0.3">
      <c r="A384" s="141"/>
      <c r="B384" s="149"/>
      <c r="D384" s="167"/>
      <c r="E384" s="168"/>
      <c r="F384" s="169"/>
      <c r="G384" s="169"/>
    </row>
    <row r="385" spans="1:7" x14ac:dyDescent="0.3">
      <c r="A385" s="141"/>
      <c r="B385" s="15"/>
      <c r="C385" s="15"/>
      <c r="D385" s="15"/>
      <c r="E385" s="170" t="s">
        <v>106</v>
      </c>
      <c r="F385" s="14">
        <f>SUM(F383:F383)</f>
        <v>180000</v>
      </c>
      <c r="G385" s="171">
        <f>SUM(G383:G383)</f>
        <v>615600</v>
      </c>
    </row>
    <row r="386" spans="1:7" x14ac:dyDescent="0.3">
      <c r="A386" s="141"/>
      <c r="B386" s="15"/>
      <c r="C386" s="15"/>
      <c r="D386" s="15"/>
      <c r="E386" s="172"/>
      <c r="F386" s="173"/>
      <c r="G386" s="174"/>
    </row>
    <row r="387" spans="1:7" x14ac:dyDescent="0.3">
      <c r="A387" s="141"/>
      <c r="B387" s="23" t="s">
        <v>297</v>
      </c>
      <c r="C387" s="15"/>
      <c r="D387" s="50"/>
      <c r="E387" s="117"/>
      <c r="F387" s="23"/>
      <c r="G387" s="17"/>
    </row>
    <row r="388" spans="1:7" s="384" customFormat="1" ht="19.5" customHeight="1" x14ac:dyDescent="0.3">
      <c r="A388" s="421"/>
      <c r="B388" s="422" t="s">
        <v>194</v>
      </c>
      <c r="C388" s="379"/>
      <c r="D388" s="379"/>
      <c r="E388" s="407"/>
      <c r="F388" s="379"/>
      <c r="G388" s="379"/>
    </row>
    <row r="389" spans="1:7" s="384" customFormat="1" x14ac:dyDescent="0.3">
      <c r="A389" s="421"/>
      <c r="B389" s="423" t="s">
        <v>107</v>
      </c>
      <c r="C389" s="424" t="s">
        <v>78</v>
      </c>
      <c r="D389" s="425" t="s">
        <v>89</v>
      </c>
      <c r="E389" s="426"/>
    </row>
    <row r="390" spans="1:7" s="384" customFormat="1" x14ac:dyDescent="0.3">
      <c r="A390" s="421"/>
      <c r="B390" s="427" t="s">
        <v>74</v>
      </c>
      <c r="C390" s="428" t="s">
        <v>367</v>
      </c>
      <c r="D390" s="429">
        <v>551.27</v>
      </c>
      <c r="E390" s="430"/>
    </row>
    <row r="391" spans="1:7" s="384" customFormat="1" x14ac:dyDescent="0.3">
      <c r="A391" s="421"/>
      <c r="B391" s="427" t="s">
        <v>52</v>
      </c>
      <c r="C391" s="428" t="s">
        <v>303</v>
      </c>
      <c r="D391" s="431">
        <v>197.07</v>
      </c>
      <c r="E391" s="430"/>
    </row>
    <row r="392" spans="1:7" s="384" customFormat="1" x14ac:dyDescent="0.3">
      <c r="A392" s="421"/>
      <c r="B392" s="427" t="s">
        <v>75</v>
      </c>
      <c r="C392" s="428" t="s">
        <v>303</v>
      </c>
      <c r="D392" s="431">
        <v>169.59</v>
      </c>
      <c r="E392" s="430"/>
    </row>
    <row r="393" spans="1:7" s="384" customFormat="1" x14ac:dyDescent="0.3">
      <c r="A393" s="421"/>
      <c r="B393" s="427" t="s">
        <v>53</v>
      </c>
      <c r="C393" s="428" t="s">
        <v>204</v>
      </c>
      <c r="D393" s="432">
        <v>140.47999999999999</v>
      </c>
      <c r="E393" s="430"/>
    </row>
    <row r="394" spans="1:7" s="384" customFormat="1" x14ac:dyDescent="0.3">
      <c r="A394" s="421"/>
      <c r="B394" s="427" t="s">
        <v>54</v>
      </c>
      <c r="C394" s="428" t="s">
        <v>200</v>
      </c>
      <c r="D394" s="432">
        <v>68.86</v>
      </c>
      <c r="E394" s="430"/>
    </row>
    <row r="395" spans="1:7" s="384" customFormat="1" x14ac:dyDescent="0.3">
      <c r="A395" s="421"/>
      <c r="B395" s="427" t="s">
        <v>76</v>
      </c>
      <c r="C395" s="428" t="s">
        <v>204</v>
      </c>
      <c r="D395" s="432">
        <v>45.41</v>
      </c>
      <c r="E395" s="430"/>
    </row>
    <row r="396" spans="1:7" s="384" customFormat="1" x14ac:dyDescent="0.3">
      <c r="A396" s="421"/>
      <c r="B396" s="427" t="s">
        <v>77</v>
      </c>
      <c r="C396" s="428" t="s">
        <v>204</v>
      </c>
      <c r="D396" s="431">
        <v>151.86000000000001</v>
      </c>
      <c r="E396" s="430"/>
    </row>
    <row r="397" spans="1:7" s="384" customFormat="1" x14ac:dyDescent="0.3">
      <c r="A397" s="421"/>
      <c r="B397" s="430" t="s">
        <v>80</v>
      </c>
      <c r="C397" s="433"/>
      <c r="D397" s="434">
        <f>SUM(D390:D396)</f>
        <v>1324.54</v>
      </c>
      <c r="E397" s="435">
        <f>D397/C519</f>
        <v>387.29239766081872</v>
      </c>
      <c r="F397" s="433"/>
      <c r="G397" s="436"/>
    </row>
    <row r="398" spans="1:7" s="384" customFormat="1" ht="13.5" customHeight="1" x14ac:dyDescent="0.3">
      <c r="A398" s="421"/>
      <c r="B398" s="430"/>
      <c r="D398" s="379"/>
      <c r="E398" s="391"/>
      <c r="F398" s="391"/>
      <c r="G398" s="430"/>
    </row>
    <row r="399" spans="1:7" s="384" customFormat="1" x14ac:dyDescent="0.3">
      <c r="A399" s="421"/>
      <c r="B399" s="379" t="s">
        <v>92</v>
      </c>
      <c r="C399" s="437" t="s">
        <v>90</v>
      </c>
      <c r="D399" s="438">
        <f>D397*G127</f>
        <v>593393.91999999993</v>
      </c>
      <c r="E399" s="430"/>
      <c r="F399" s="436"/>
      <c r="G399" s="439"/>
    </row>
    <row r="400" spans="1:7" s="384" customFormat="1" x14ac:dyDescent="0.3">
      <c r="A400" s="421"/>
      <c r="B400" s="379" t="s">
        <v>83</v>
      </c>
      <c r="C400" s="440">
        <v>0</v>
      </c>
      <c r="D400" s="441">
        <f>D399*C400</f>
        <v>0</v>
      </c>
      <c r="E400" s="430"/>
      <c r="F400" s="441"/>
      <c r="G400" s="441"/>
    </row>
    <row r="401" spans="1:7" s="384" customFormat="1" x14ac:dyDescent="0.3">
      <c r="A401" s="421"/>
      <c r="B401" s="379" t="s">
        <v>79</v>
      </c>
      <c r="C401" s="442" t="s">
        <v>165</v>
      </c>
      <c r="D401" s="443">
        <f>D399-D400</f>
        <v>593393.91999999993</v>
      </c>
      <c r="E401" s="430"/>
      <c r="F401" s="436"/>
      <c r="G401" s="441"/>
    </row>
    <row r="402" spans="1:7" s="384" customFormat="1" ht="8.25" customHeight="1" x14ac:dyDescent="0.3">
      <c r="A402" s="421"/>
      <c r="B402" s="379"/>
      <c r="C402" s="440"/>
      <c r="D402" s="441"/>
      <c r="E402" s="430"/>
      <c r="F402" s="444"/>
      <c r="G402" s="441"/>
    </row>
    <row r="403" spans="1:7" s="384" customFormat="1" x14ac:dyDescent="0.3">
      <c r="A403" s="421"/>
      <c r="C403" s="445" t="s">
        <v>420</v>
      </c>
      <c r="D403" s="446">
        <f>D401</f>
        <v>593393.91999999993</v>
      </c>
      <c r="E403" s="391"/>
      <c r="F403" s="445" t="s">
        <v>422</v>
      </c>
      <c r="G403" s="446">
        <f>D403</f>
        <v>593393.91999999993</v>
      </c>
    </row>
    <row r="404" spans="1:7" s="384" customFormat="1" x14ac:dyDescent="0.3">
      <c r="A404" s="421"/>
      <c r="C404" s="447"/>
      <c r="D404" s="448"/>
      <c r="E404" s="391"/>
    </row>
    <row r="405" spans="1:7" s="384" customFormat="1" x14ac:dyDescent="0.3">
      <c r="A405" s="421"/>
      <c r="B405" s="422" t="s">
        <v>206</v>
      </c>
      <c r="C405" s="447"/>
      <c r="D405" s="448"/>
      <c r="E405" s="391"/>
      <c r="F405" s="447"/>
      <c r="G405" s="448"/>
    </row>
    <row r="406" spans="1:7" s="384" customFormat="1" x14ac:dyDescent="0.3">
      <c r="A406" s="421"/>
      <c r="B406" s="423" t="s">
        <v>107</v>
      </c>
      <c r="C406" s="424" t="s">
        <v>78</v>
      </c>
      <c r="D406" s="425" t="s">
        <v>89</v>
      </c>
      <c r="E406" s="391"/>
      <c r="F406" s="447"/>
      <c r="G406" s="448"/>
    </row>
    <row r="407" spans="1:7" s="384" customFormat="1" x14ac:dyDescent="0.3">
      <c r="A407" s="421"/>
      <c r="B407" s="427" t="s">
        <v>74</v>
      </c>
      <c r="C407" s="428" t="s">
        <v>367</v>
      </c>
      <c r="D407" s="429">
        <v>551.27</v>
      </c>
      <c r="E407" s="391"/>
      <c r="F407" s="447"/>
      <c r="G407" s="448"/>
    </row>
    <row r="408" spans="1:7" s="384" customFormat="1" x14ac:dyDescent="0.3">
      <c r="A408" s="421"/>
      <c r="B408" s="427" t="s">
        <v>52</v>
      </c>
      <c r="C408" s="428" t="s">
        <v>303</v>
      </c>
      <c r="D408" s="431">
        <v>197.07</v>
      </c>
      <c r="E408" s="391"/>
      <c r="F408" s="447"/>
      <c r="G408" s="448"/>
    </row>
    <row r="409" spans="1:7" s="384" customFormat="1" x14ac:dyDescent="0.3">
      <c r="A409" s="421"/>
      <c r="B409" s="427" t="s">
        <v>75</v>
      </c>
      <c r="C409" s="428" t="s">
        <v>200</v>
      </c>
      <c r="D409" s="431">
        <v>60.78</v>
      </c>
      <c r="E409" s="391"/>
      <c r="F409" s="447"/>
      <c r="G409" s="448"/>
    </row>
    <row r="410" spans="1:7" s="384" customFormat="1" x14ac:dyDescent="0.3">
      <c r="A410" s="421"/>
      <c r="B410" s="427" t="s">
        <v>53</v>
      </c>
      <c r="C410" s="428" t="s">
        <v>204</v>
      </c>
      <c r="D410" s="432">
        <v>140.47999999999999</v>
      </c>
      <c r="E410" s="391"/>
      <c r="F410" s="447"/>
      <c r="G410" s="448"/>
    </row>
    <row r="411" spans="1:7" s="384" customFormat="1" x14ac:dyDescent="0.3">
      <c r="A411" s="421"/>
      <c r="B411" s="427" t="s">
        <v>54</v>
      </c>
      <c r="C411" s="428" t="s">
        <v>200</v>
      </c>
      <c r="D411" s="432">
        <v>68.86</v>
      </c>
      <c r="E411" s="391"/>
      <c r="F411" s="447"/>
      <c r="G411" s="448"/>
    </row>
    <row r="412" spans="1:7" s="384" customFormat="1" x14ac:dyDescent="0.3">
      <c r="A412" s="421"/>
      <c r="B412" s="427" t="s">
        <v>76</v>
      </c>
      <c r="C412" s="428" t="s">
        <v>200</v>
      </c>
      <c r="D412" s="432">
        <v>11.58</v>
      </c>
      <c r="E412" s="391"/>
      <c r="F412" s="447"/>
      <c r="G412" s="448"/>
    </row>
    <row r="413" spans="1:7" s="384" customFormat="1" x14ac:dyDescent="0.3">
      <c r="A413" s="421"/>
      <c r="B413" s="427" t="s">
        <v>77</v>
      </c>
      <c r="C413" s="428" t="s">
        <v>200</v>
      </c>
      <c r="D413" s="431">
        <v>31.13</v>
      </c>
      <c r="E413" s="391"/>
      <c r="F413" s="447"/>
      <c r="G413" s="448"/>
    </row>
    <row r="414" spans="1:7" s="384" customFormat="1" x14ac:dyDescent="0.3">
      <c r="A414" s="421"/>
      <c r="B414" s="430" t="s">
        <v>80</v>
      </c>
      <c r="C414" s="433"/>
      <c r="D414" s="434">
        <f>SUM(D407:D413)</f>
        <v>1061.17</v>
      </c>
      <c r="E414" s="392">
        <f>D414/G350</f>
        <v>310.28362573099417</v>
      </c>
      <c r="F414" s="447"/>
      <c r="G414" s="448"/>
    </row>
    <row r="415" spans="1:7" s="384" customFormat="1" x14ac:dyDescent="0.3">
      <c r="A415" s="421"/>
      <c r="B415" s="430"/>
      <c r="D415" s="379"/>
      <c r="E415" s="391"/>
      <c r="F415" s="447"/>
      <c r="G415" s="448"/>
    </row>
    <row r="416" spans="1:7" s="384" customFormat="1" x14ac:dyDescent="0.3">
      <c r="A416" s="421"/>
      <c r="B416" s="379" t="s">
        <v>92</v>
      </c>
      <c r="C416" s="437" t="s">
        <v>90</v>
      </c>
      <c r="D416" s="438">
        <f>D414*G139</f>
        <v>290081.43120000005</v>
      </c>
      <c r="E416" s="391"/>
      <c r="F416" s="447"/>
      <c r="G416" s="448"/>
    </row>
    <row r="417" spans="1:7" s="384" customFormat="1" x14ac:dyDescent="0.3">
      <c r="A417" s="421"/>
      <c r="B417" s="379" t="s">
        <v>83</v>
      </c>
      <c r="C417" s="440">
        <v>0</v>
      </c>
      <c r="D417" s="441">
        <f>D416*C417</f>
        <v>0</v>
      </c>
      <c r="E417" s="391"/>
      <c r="F417" s="447"/>
      <c r="G417" s="448"/>
    </row>
    <row r="418" spans="1:7" s="384" customFormat="1" x14ac:dyDescent="0.3">
      <c r="A418" s="421"/>
      <c r="B418" s="379" t="s">
        <v>79</v>
      </c>
      <c r="C418" s="442" t="s">
        <v>165</v>
      </c>
      <c r="D418" s="443">
        <f>D416-D417</f>
        <v>290081.43120000005</v>
      </c>
      <c r="E418" s="391"/>
    </row>
    <row r="419" spans="1:7" s="384" customFormat="1" x14ac:dyDescent="0.3">
      <c r="A419" s="421"/>
      <c r="B419" s="379"/>
      <c r="C419" s="440"/>
      <c r="D419" s="441"/>
      <c r="E419" s="391"/>
    </row>
    <row r="420" spans="1:7" s="384" customFormat="1" x14ac:dyDescent="0.3">
      <c r="A420" s="421"/>
      <c r="C420" s="445" t="s">
        <v>421</v>
      </c>
      <c r="D420" s="446">
        <f>+D418</f>
        <v>290081.43120000005</v>
      </c>
      <c r="E420" s="391"/>
      <c r="F420" s="445" t="s">
        <v>421</v>
      </c>
      <c r="G420" s="446">
        <f>D420</f>
        <v>290081.43120000005</v>
      </c>
    </row>
    <row r="421" spans="1:7" s="384" customFormat="1" hidden="1" x14ac:dyDescent="0.3">
      <c r="A421" s="421"/>
      <c r="B421" s="422" t="s">
        <v>206</v>
      </c>
      <c r="C421" s="447"/>
      <c r="D421" s="448"/>
      <c r="E421" s="391"/>
    </row>
    <row r="422" spans="1:7" s="384" customFormat="1" hidden="1" x14ac:dyDescent="0.3">
      <c r="A422" s="421"/>
      <c r="B422" s="423" t="s">
        <v>107</v>
      </c>
      <c r="C422" s="424" t="s">
        <v>78</v>
      </c>
      <c r="D422" s="425" t="s">
        <v>89</v>
      </c>
      <c r="E422" s="391"/>
    </row>
    <row r="423" spans="1:7" s="384" customFormat="1" hidden="1" x14ac:dyDescent="0.3">
      <c r="A423" s="421"/>
      <c r="B423" s="427" t="s">
        <v>74</v>
      </c>
      <c r="C423" s="428" t="s">
        <v>303</v>
      </c>
      <c r="D423" s="431"/>
      <c r="E423" s="391"/>
    </row>
    <row r="424" spans="1:7" s="384" customFormat="1" hidden="1" x14ac:dyDescent="0.3">
      <c r="A424" s="421"/>
      <c r="B424" s="427" t="s">
        <v>52</v>
      </c>
      <c r="C424" s="428" t="s">
        <v>204</v>
      </c>
      <c r="D424" s="431"/>
      <c r="E424" s="391"/>
    </row>
    <row r="425" spans="1:7" s="384" customFormat="1" hidden="1" x14ac:dyDescent="0.3">
      <c r="A425" s="421"/>
      <c r="B425" s="427" t="s">
        <v>75</v>
      </c>
      <c r="C425" s="428" t="s">
        <v>208</v>
      </c>
      <c r="D425" s="431"/>
      <c r="E425" s="391"/>
    </row>
    <row r="426" spans="1:7" s="384" customFormat="1" hidden="1" x14ac:dyDescent="0.3">
      <c r="A426" s="421"/>
      <c r="B426" s="427" t="s">
        <v>53</v>
      </c>
      <c r="C426" s="428" t="s">
        <v>207</v>
      </c>
      <c r="D426" s="432"/>
      <c r="E426" s="391"/>
    </row>
    <row r="427" spans="1:7" s="384" customFormat="1" hidden="1" x14ac:dyDescent="0.3">
      <c r="A427" s="421"/>
      <c r="B427" s="427" t="s">
        <v>54</v>
      </c>
      <c r="C427" s="428" t="s">
        <v>200</v>
      </c>
      <c r="D427" s="432"/>
      <c r="E427" s="391"/>
    </row>
    <row r="428" spans="1:7" s="384" customFormat="1" hidden="1" x14ac:dyDescent="0.3">
      <c r="A428" s="421"/>
      <c r="B428" s="427" t="s">
        <v>76</v>
      </c>
      <c r="C428" s="428" t="s">
        <v>204</v>
      </c>
      <c r="D428" s="432"/>
      <c r="E428" s="391"/>
    </row>
    <row r="429" spans="1:7" s="384" customFormat="1" hidden="1" x14ac:dyDescent="0.3">
      <c r="A429" s="421"/>
      <c r="B429" s="427" t="s">
        <v>77</v>
      </c>
      <c r="C429" s="428" t="s">
        <v>207</v>
      </c>
      <c r="D429" s="431"/>
      <c r="E429" s="391"/>
    </row>
    <row r="430" spans="1:7" s="384" customFormat="1" hidden="1" x14ac:dyDescent="0.3">
      <c r="A430" s="421"/>
      <c r="B430" s="430" t="s">
        <v>80</v>
      </c>
      <c r="C430" s="433"/>
      <c r="D430" s="434">
        <f>SUM(D423:D429)</f>
        <v>0</v>
      </c>
      <c r="E430" s="391"/>
    </row>
    <row r="431" spans="1:7" s="384" customFormat="1" hidden="1" x14ac:dyDescent="0.3">
      <c r="A431" s="421"/>
      <c r="B431" s="430"/>
      <c r="D431" s="379"/>
      <c r="E431" s="391"/>
    </row>
    <row r="432" spans="1:7" s="384" customFormat="1" hidden="1" x14ac:dyDescent="0.3">
      <c r="A432" s="421"/>
      <c r="B432" s="379" t="s">
        <v>92</v>
      </c>
      <c r="C432" s="437" t="s">
        <v>90</v>
      </c>
      <c r="D432" s="438">
        <f>D430*G139</f>
        <v>0</v>
      </c>
      <c r="E432" s="391"/>
    </row>
    <row r="433" spans="1:5" s="384" customFormat="1" hidden="1" x14ac:dyDescent="0.3">
      <c r="A433" s="421"/>
      <c r="B433" s="379" t="s">
        <v>83</v>
      </c>
      <c r="C433" s="440">
        <v>0.05</v>
      </c>
      <c r="D433" s="441">
        <f>D432*C433</f>
        <v>0</v>
      </c>
      <c r="E433" s="391"/>
    </row>
    <row r="434" spans="1:5" s="384" customFormat="1" hidden="1" x14ac:dyDescent="0.3">
      <c r="A434" s="421"/>
      <c r="B434" s="379" t="s">
        <v>79</v>
      </c>
      <c r="C434" s="442" t="s">
        <v>165</v>
      </c>
      <c r="D434" s="449">
        <f>D432-D433</f>
        <v>0</v>
      </c>
      <c r="E434" s="391"/>
    </row>
    <row r="435" spans="1:5" s="384" customFormat="1" hidden="1" x14ac:dyDescent="0.3">
      <c r="A435" s="421"/>
      <c r="B435" s="379"/>
      <c r="C435" s="440"/>
      <c r="D435" s="441"/>
      <c r="E435" s="391"/>
    </row>
    <row r="436" spans="1:5" s="384" customFormat="1" hidden="1" x14ac:dyDescent="0.3">
      <c r="A436" s="421"/>
      <c r="C436" s="445" t="s">
        <v>91</v>
      </c>
      <c r="D436" s="446">
        <f>D434</f>
        <v>0</v>
      </c>
      <c r="E436" s="391"/>
    </row>
    <row r="437" spans="1:5" s="384" customFormat="1" hidden="1" x14ac:dyDescent="0.3">
      <c r="A437" s="421"/>
      <c r="C437" s="447"/>
      <c r="D437" s="448"/>
      <c r="E437" s="391"/>
    </row>
    <row r="438" spans="1:5" s="384" customFormat="1" hidden="1" x14ac:dyDescent="0.3">
      <c r="A438" s="421"/>
      <c r="B438" s="422" t="s">
        <v>224</v>
      </c>
      <c r="C438" s="447"/>
      <c r="D438" s="448"/>
      <c r="E438" s="391"/>
    </row>
    <row r="439" spans="1:5" s="384" customFormat="1" hidden="1" x14ac:dyDescent="0.3">
      <c r="A439" s="421"/>
      <c r="B439" s="423" t="s">
        <v>107</v>
      </c>
      <c r="C439" s="424" t="s">
        <v>78</v>
      </c>
      <c r="D439" s="425" t="s">
        <v>89</v>
      </c>
      <c r="E439" s="391"/>
    </row>
    <row r="440" spans="1:5" s="384" customFormat="1" hidden="1" x14ac:dyDescent="0.3">
      <c r="A440" s="421"/>
      <c r="B440" s="427" t="s">
        <v>74</v>
      </c>
      <c r="C440" s="428" t="s">
        <v>303</v>
      </c>
      <c r="D440" s="431"/>
      <c r="E440" s="391"/>
    </row>
    <row r="441" spans="1:5" s="384" customFormat="1" hidden="1" x14ac:dyDescent="0.3">
      <c r="A441" s="421"/>
      <c r="B441" s="427" t="s">
        <v>52</v>
      </c>
      <c r="C441" s="428" t="s">
        <v>204</v>
      </c>
      <c r="D441" s="431"/>
      <c r="E441" s="391"/>
    </row>
    <row r="442" spans="1:5" s="384" customFormat="1" hidden="1" x14ac:dyDescent="0.3">
      <c r="A442" s="421"/>
      <c r="B442" s="427" t="s">
        <v>75</v>
      </c>
      <c r="C442" s="428" t="s">
        <v>230</v>
      </c>
      <c r="D442" s="431"/>
      <c r="E442" s="391"/>
    </row>
    <row r="443" spans="1:5" s="384" customFormat="1" hidden="1" x14ac:dyDescent="0.3">
      <c r="A443" s="421"/>
      <c r="B443" s="427" t="s">
        <v>53</v>
      </c>
      <c r="C443" s="428" t="s">
        <v>304</v>
      </c>
      <c r="D443" s="432" t="s">
        <v>232</v>
      </c>
      <c r="E443" s="391"/>
    </row>
    <row r="444" spans="1:5" s="384" customFormat="1" hidden="1" x14ac:dyDescent="0.3">
      <c r="A444" s="421"/>
      <c r="B444" s="427" t="s">
        <v>54</v>
      </c>
      <c r="C444" s="428" t="s">
        <v>304</v>
      </c>
      <c r="D444" s="432" t="s">
        <v>232</v>
      </c>
      <c r="E444" s="391"/>
    </row>
    <row r="445" spans="1:5" s="384" customFormat="1" hidden="1" x14ac:dyDescent="0.3">
      <c r="A445" s="421"/>
      <c r="B445" s="427" t="s">
        <v>76</v>
      </c>
      <c r="C445" s="428" t="s">
        <v>230</v>
      </c>
      <c r="D445" s="432" t="s">
        <v>232</v>
      </c>
      <c r="E445" s="391"/>
    </row>
    <row r="446" spans="1:5" s="384" customFormat="1" hidden="1" x14ac:dyDescent="0.3">
      <c r="A446" s="421"/>
      <c r="B446" s="427" t="s">
        <v>77</v>
      </c>
      <c r="C446" s="428" t="s">
        <v>230</v>
      </c>
      <c r="D446" s="431" t="s">
        <v>253</v>
      </c>
      <c r="E446" s="391"/>
    </row>
    <row r="447" spans="1:5" s="384" customFormat="1" hidden="1" x14ac:dyDescent="0.3">
      <c r="A447" s="421"/>
      <c r="B447" s="430" t="s">
        <v>80</v>
      </c>
      <c r="C447" s="433"/>
      <c r="D447" s="434">
        <f>SUM(D440:D446)</f>
        <v>0</v>
      </c>
      <c r="E447" s="391"/>
    </row>
    <row r="448" spans="1:5" s="384" customFormat="1" hidden="1" x14ac:dyDescent="0.3">
      <c r="A448" s="421"/>
      <c r="B448" s="430"/>
      <c r="D448" s="379"/>
      <c r="E448" s="391"/>
    </row>
    <row r="449" spans="1:5" s="384" customFormat="1" hidden="1" x14ac:dyDescent="0.3">
      <c r="A449" s="421"/>
      <c r="B449" s="379" t="s">
        <v>92</v>
      </c>
      <c r="C449" s="437" t="s">
        <v>90</v>
      </c>
      <c r="D449" s="438">
        <f>D447*G146</f>
        <v>0</v>
      </c>
      <c r="E449" s="391"/>
    </row>
    <row r="450" spans="1:5" s="384" customFormat="1" hidden="1" x14ac:dyDescent="0.3">
      <c r="A450" s="421"/>
      <c r="B450" s="379" t="s">
        <v>83</v>
      </c>
      <c r="C450" s="440">
        <v>0.05</v>
      </c>
      <c r="D450" s="441">
        <f>D449*C450</f>
        <v>0</v>
      </c>
      <c r="E450" s="391"/>
    </row>
    <row r="451" spans="1:5" s="384" customFormat="1" hidden="1" x14ac:dyDescent="0.3">
      <c r="A451" s="421"/>
      <c r="B451" s="379" t="s">
        <v>79</v>
      </c>
      <c r="C451" s="442" t="s">
        <v>165</v>
      </c>
      <c r="D451" s="449">
        <f>D449-D450</f>
        <v>0</v>
      </c>
      <c r="E451" s="391"/>
    </row>
    <row r="452" spans="1:5" s="384" customFormat="1" hidden="1" x14ac:dyDescent="0.3">
      <c r="A452" s="421"/>
      <c r="E452" s="391"/>
    </row>
    <row r="453" spans="1:5" s="384" customFormat="1" hidden="1" x14ac:dyDescent="0.3">
      <c r="A453" s="421"/>
      <c r="C453" s="445" t="s">
        <v>91</v>
      </c>
      <c r="D453" s="446">
        <f>D451</f>
        <v>0</v>
      </c>
      <c r="E453" s="391"/>
    </row>
    <row r="454" spans="1:5" s="384" customFormat="1" hidden="1" x14ac:dyDescent="0.3">
      <c r="A454" s="421"/>
      <c r="B454" s="422" t="s">
        <v>225</v>
      </c>
      <c r="C454" s="447"/>
      <c r="D454" s="448"/>
      <c r="E454" s="391"/>
    </row>
    <row r="455" spans="1:5" s="384" customFormat="1" hidden="1" x14ac:dyDescent="0.3">
      <c r="A455" s="421"/>
      <c r="B455" s="423" t="s">
        <v>107</v>
      </c>
      <c r="C455" s="424" t="s">
        <v>78</v>
      </c>
      <c r="D455" s="425" t="s">
        <v>89</v>
      </c>
      <c r="E455" s="391"/>
    </row>
    <row r="456" spans="1:5" s="384" customFormat="1" hidden="1" x14ac:dyDescent="0.3">
      <c r="A456" s="421"/>
      <c r="B456" s="427" t="s">
        <v>74</v>
      </c>
      <c r="C456" s="428" t="s">
        <v>303</v>
      </c>
      <c r="D456" s="431"/>
      <c r="E456" s="391"/>
    </row>
    <row r="457" spans="1:5" s="384" customFormat="1" hidden="1" x14ac:dyDescent="0.3">
      <c r="A457" s="421"/>
      <c r="B457" s="427" t="s">
        <v>52</v>
      </c>
      <c r="C457" s="428" t="s">
        <v>204</v>
      </c>
      <c r="D457" s="431"/>
      <c r="E457" s="391"/>
    </row>
    <row r="458" spans="1:5" s="384" customFormat="1" hidden="1" x14ac:dyDescent="0.3">
      <c r="A458" s="421"/>
      <c r="B458" s="427" t="s">
        <v>75</v>
      </c>
      <c r="C458" s="428" t="s">
        <v>230</v>
      </c>
      <c r="D458" s="431"/>
      <c r="E458" s="391"/>
    </row>
    <row r="459" spans="1:5" s="384" customFormat="1" hidden="1" x14ac:dyDescent="0.3">
      <c r="A459" s="421"/>
      <c r="B459" s="427" t="s">
        <v>53</v>
      </c>
      <c r="C459" s="428" t="s">
        <v>304</v>
      </c>
      <c r="D459" s="432" t="s">
        <v>232</v>
      </c>
      <c r="E459" s="391"/>
    </row>
    <row r="460" spans="1:5" s="384" customFormat="1" hidden="1" x14ac:dyDescent="0.3">
      <c r="A460" s="421"/>
      <c r="B460" s="427" t="s">
        <v>54</v>
      </c>
      <c r="C460" s="428" t="s">
        <v>304</v>
      </c>
      <c r="D460" s="432" t="s">
        <v>232</v>
      </c>
      <c r="E460" s="391"/>
    </row>
    <row r="461" spans="1:5" s="384" customFormat="1" hidden="1" x14ac:dyDescent="0.3">
      <c r="A461" s="421"/>
      <c r="B461" s="427" t="s">
        <v>76</v>
      </c>
      <c r="C461" s="428" t="s">
        <v>230</v>
      </c>
      <c r="D461" s="432" t="s">
        <v>232</v>
      </c>
      <c r="E461" s="391"/>
    </row>
    <row r="462" spans="1:5" s="384" customFormat="1" hidden="1" x14ac:dyDescent="0.3">
      <c r="A462" s="421"/>
      <c r="B462" s="427" t="s">
        <v>77</v>
      </c>
      <c r="C462" s="428" t="s">
        <v>200</v>
      </c>
      <c r="D462" s="431"/>
      <c r="E462" s="391"/>
    </row>
    <row r="463" spans="1:5" s="384" customFormat="1" hidden="1" x14ac:dyDescent="0.3">
      <c r="A463" s="421"/>
      <c r="B463" s="430" t="s">
        <v>80</v>
      </c>
      <c r="C463" s="433"/>
      <c r="D463" s="434">
        <f>SUM(D456:D462)</f>
        <v>0</v>
      </c>
      <c r="E463" s="391"/>
    </row>
    <row r="464" spans="1:5" s="384" customFormat="1" hidden="1" x14ac:dyDescent="0.3">
      <c r="A464" s="421"/>
      <c r="B464" s="430"/>
      <c r="D464" s="379"/>
      <c r="E464" s="391"/>
    </row>
    <row r="465" spans="1:5" s="384" customFormat="1" hidden="1" x14ac:dyDescent="0.3">
      <c r="A465" s="421"/>
      <c r="B465" s="430"/>
      <c r="D465" s="379"/>
      <c r="E465" s="391"/>
    </row>
    <row r="466" spans="1:5" s="384" customFormat="1" hidden="1" x14ac:dyDescent="0.3">
      <c r="A466" s="421"/>
      <c r="B466" s="379" t="s">
        <v>92</v>
      </c>
      <c r="C466" s="437" t="s">
        <v>90</v>
      </c>
      <c r="D466" s="438">
        <f>D463*G157</f>
        <v>0</v>
      </c>
      <c r="E466" s="391"/>
    </row>
    <row r="467" spans="1:5" s="384" customFormat="1" hidden="1" x14ac:dyDescent="0.3">
      <c r="A467" s="421"/>
      <c r="B467" s="379" t="s">
        <v>83</v>
      </c>
      <c r="C467" s="440">
        <v>0.05</v>
      </c>
      <c r="D467" s="441">
        <f>D466*C467</f>
        <v>0</v>
      </c>
      <c r="E467" s="391"/>
    </row>
    <row r="468" spans="1:5" s="384" customFormat="1" hidden="1" x14ac:dyDescent="0.3">
      <c r="A468" s="421"/>
      <c r="B468" s="379" t="s">
        <v>79</v>
      </c>
      <c r="C468" s="442" t="s">
        <v>165</v>
      </c>
      <c r="D468" s="449">
        <f>D466-D467</f>
        <v>0</v>
      </c>
      <c r="E468" s="391"/>
    </row>
    <row r="469" spans="1:5" s="384" customFormat="1" hidden="1" x14ac:dyDescent="0.3">
      <c r="A469" s="421"/>
      <c r="B469" s="379"/>
      <c r="C469" s="440"/>
      <c r="D469" s="441"/>
      <c r="E469" s="391"/>
    </row>
    <row r="470" spans="1:5" s="384" customFormat="1" hidden="1" x14ac:dyDescent="0.3">
      <c r="A470" s="421"/>
      <c r="C470" s="445" t="s">
        <v>91</v>
      </c>
      <c r="D470" s="446">
        <f>D468</f>
        <v>0</v>
      </c>
      <c r="E470" s="391"/>
    </row>
    <row r="471" spans="1:5" s="384" customFormat="1" hidden="1" x14ac:dyDescent="0.3">
      <c r="A471" s="421"/>
      <c r="C471" s="447"/>
      <c r="D471" s="448"/>
      <c r="E471" s="391"/>
    </row>
    <row r="472" spans="1:5" s="384" customFormat="1" hidden="1" x14ac:dyDescent="0.3">
      <c r="A472" s="421"/>
      <c r="B472" s="422" t="s">
        <v>226</v>
      </c>
      <c r="C472" s="447"/>
      <c r="D472" s="448"/>
      <c r="E472" s="391"/>
    </row>
    <row r="473" spans="1:5" s="384" customFormat="1" hidden="1" x14ac:dyDescent="0.3">
      <c r="A473" s="421"/>
      <c r="B473" s="423" t="s">
        <v>107</v>
      </c>
      <c r="C473" s="424" t="s">
        <v>78</v>
      </c>
      <c r="D473" s="425" t="s">
        <v>89</v>
      </c>
      <c r="E473" s="391"/>
    </row>
    <row r="474" spans="1:5" s="384" customFormat="1" hidden="1" x14ac:dyDescent="0.3">
      <c r="A474" s="421"/>
      <c r="B474" s="427" t="s">
        <v>74</v>
      </c>
      <c r="C474" s="428" t="s">
        <v>303</v>
      </c>
      <c r="D474" s="431"/>
      <c r="E474" s="391"/>
    </row>
    <row r="475" spans="1:5" s="384" customFormat="1" hidden="1" x14ac:dyDescent="0.3">
      <c r="A475" s="421"/>
      <c r="B475" s="427" t="s">
        <v>52</v>
      </c>
      <c r="C475" s="428" t="s">
        <v>207</v>
      </c>
      <c r="D475" s="431"/>
      <c r="E475" s="391"/>
    </row>
    <row r="476" spans="1:5" s="384" customFormat="1" hidden="1" x14ac:dyDescent="0.3">
      <c r="A476" s="421"/>
      <c r="B476" s="427" t="s">
        <v>75</v>
      </c>
      <c r="C476" s="428" t="s">
        <v>231</v>
      </c>
      <c r="D476" s="431"/>
      <c r="E476" s="391"/>
    </row>
    <row r="477" spans="1:5" s="384" customFormat="1" hidden="1" x14ac:dyDescent="0.3">
      <c r="A477" s="421"/>
      <c r="B477" s="427" t="s">
        <v>53</v>
      </c>
      <c r="C477" s="428" t="s">
        <v>304</v>
      </c>
      <c r="D477" s="432" t="s">
        <v>232</v>
      </c>
      <c r="E477" s="391"/>
    </row>
    <row r="478" spans="1:5" s="384" customFormat="1" hidden="1" x14ac:dyDescent="0.3">
      <c r="A478" s="421"/>
      <c r="B478" s="427" t="s">
        <v>54</v>
      </c>
      <c r="C478" s="428" t="s">
        <v>304</v>
      </c>
      <c r="D478" s="432" t="s">
        <v>232</v>
      </c>
      <c r="E478" s="391"/>
    </row>
    <row r="479" spans="1:5" s="384" customFormat="1" hidden="1" x14ac:dyDescent="0.3">
      <c r="A479" s="421"/>
      <c r="B479" s="427" t="s">
        <v>76</v>
      </c>
      <c r="C479" s="428" t="s">
        <v>230</v>
      </c>
      <c r="D479" s="432" t="s">
        <v>232</v>
      </c>
      <c r="E479" s="391"/>
    </row>
    <row r="480" spans="1:5" s="384" customFormat="1" hidden="1" x14ac:dyDescent="0.3">
      <c r="A480" s="421"/>
      <c r="B480" s="427" t="s">
        <v>77</v>
      </c>
      <c r="C480" s="428" t="s">
        <v>207</v>
      </c>
      <c r="D480" s="431"/>
      <c r="E480" s="391"/>
    </row>
    <row r="481" spans="1:7" s="384" customFormat="1" hidden="1" x14ac:dyDescent="0.3">
      <c r="A481" s="421"/>
      <c r="B481" s="430" t="s">
        <v>80</v>
      </c>
      <c r="C481" s="433"/>
      <c r="D481" s="434">
        <f>SUM(D474:D480)</f>
        <v>0</v>
      </c>
      <c r="E481" s="391"/>
    </row>
    <row r="482" spans="1:7" s="384" customFormat="1" hidden="1" x14ac:dyDescent="0.3">
      <c r="A482" s="421"/>
      <c r="B482" s="430"/>
      <c r="D482" s="379"/>
      <c r="E482" s="391"/>
    </row>
    <row r="483" spans="1:7" s="384" customFormat="1" hidden="1" x14ac:dyDescent="0.3">
      <c r="A483" s="421"/>
      <c r="B483" s="379" t="s">
        <v>92</v>
      </c>
      <c r="C483" s="437" t="s">
        <v>90</v>
      </c>
      <c r="D483" s="438">
        <f>D481*G163</f>
        <v>0</v>
      </c>
      <c r="E483" s="391"/>
    </row>
    <row r="484" spans="1:7" s="384" customFormat="1" hidden="1" x14ac:dyDescent="0.3">
      <c r="A484" s="421"/>
      <c r="B484" s="379" t="s">
        <v>83</v>
      </c>
      <c r="C484" s="440">
        <v>0.05</v>
      </c>
      <c r="D484" s="441">
        <f>D483*C484</f>
        <v>0</v>
      </c>
      <c r="E484" s="391"/>
    </row>
    <row r="485" spans="1:7" s="384" customFormat="1" hidden="1" x14ac:dyDescent="0.3">
      <c r="A485" s="421"/>
      <c r="B485" s="379" t="s">
        <v>79</v>
      </c>
      <c r="C485" s="442" t="s">
        <v>165</v>
      </c>
      <c r="D485" s="449">
        <f>D483-D484</f>
        <v>0</v>
      </c>
      <c r="E485" s="391"/>
    </row>
    <row r="486" spans="1:7" s="384" customFormat="1" hidden="1" x14ac:dyDescent="0.3">
      <c r="A486" s="421"/>
      <c r="B486" s="379"/>
      <c r="C486" s="440"/>
      <c r="D486" s="441"/>
      <c r="E486" s="391"/>
    </row>
    <row r="487" spans="1:7" s="384" customFormat="1" hidden="1" x14ac:dyDescent="0.3">
      <c r="A487" s="421"/>
      <c r="C487" s="445" t="s">
        <v>91</v>
      </c>
      <c r="D487" s="446">
        <f>D485</f>
        <v>0</v>
      </c>
      <c r="E487" s="391"/>
    </row>
    <row r="488" spans="1:7" s="384" customFormat="1" x14ac:dyDescent="0.3">
      <c r="A488" s="421"/>
      <c r="C488" s="447"/>
      <c r="D488" s="448"/>
      <c r="E488" s="391"/>
    </row>
    <row r="489" spans="1:7" s="384" customFormat="1" x14ac:dyDescent="0.3">
      <c r="A489" s="421"/>
      <c r="C489" s="447"/>
      <c r="D489" s="448"/>
      <c r="E489" s="391"/>
      <c r="F489" s="445" t="s">
        <v>419</v>
      </c>
      <c r="G489" s="446">
        <f>G403+G420</f>
        <v>883475.35119999992</v>
      </c>
    </row>
    <row r="490" spans="1:7" s="384" customFormat="1" x14ac:dyDescent="0.3">
      <c r="A490" s="421"/>
      <c r="C490" s="447"/>
      <c r="D490" s="448"/>
      <c r="E490" s="391"/>
    </row>
    <row r="491" spans="1:7" s="384" customFormat="1" x14ac:dyDescent="0.3">
      <c r="A491" s="421"/>
      <c r="C491" s="447"/>
      <c r="D491" s="448"/>
      <c r="E491" s="391"/>
      <c r="G491" s="384">
        <f>G489/C519</f>
        <v>258326.12608187133</v>
      </c>
    </row>
    <row r="492" spans="1:7" x14ac:dyDescent="0.3">
      <c r="A492" s="141"/>
      <c r="C492" s="177"/>
      <c r="D492" s="178"/>
      <c r="E492" s="129"/>
    </row>
    <row r="493" spans="1:7" x14ac:dyDescent="0.3">
      <c r="A493" s="141"/>
      <c r="B493" s="23" t="s">
        <v>298</v>
      </c>
      <c r="C493" s="15"/>
      <c r="D493" s="15"/>
      <c r="F493" s="15"/>
      <c r="G493" s="15"/>
    </row>
    <row r="494" spans="1:7" ht="15.75" customHeight="1" x14ac:dyDescent="0.3">
      <c r="A494" s="141"/>
      <c r="B494" s="299" t="s">
        <v>199</v>
      </c>
      <c r="C494" s="299"/>
      <c r="D494" s="299"/>
      <c r="E494" s="299"/>
      <c r="F494" s="299"/>
      <c r="G494" s="299"/>
    </row>
    <row r="495" spans="1:7" x14ac:dyDescent="0.3">
      <c r="A495" s="141"/>
      <c r="B495" s="160"/>
      <c r="C495" s="130"/>
      <c r="D495" s="179"/>
    </row>
    <row r="496" spans="1:7" ht="45" customHeight="1" x14ac:dyDescent="0.3">
      <c r="A496" s="141"/>
      <c r="B496" s="244" t="s">
        <v>115</v>
      </c>
      <c r="C496" s="245" t="s">
        <v>233</v>
      </c>
      <c r="D496" s="246" t="s">
        <v>346</v>
      </c>
      <c r="E496" s="247" t="s">
        <v>240</v>
      </c>
      <c r="F496" s="248" t="s">
        <v>234</v>
      </c>
      <c r="G496" s="249" t="s">
        <v>305</v>
      </c>
    </row>
    <row r="497" spans="1:9" ht="34.5" customHeight="1" x14ac:dyDescent="0.3">
      <c r="A497" s="141"/>
      <c r="B497" s="274" t="s">
        <v>235</v>
      </c>
      <c r="C497" s="257">
        <v>380</v>
      </c>
      <c r="D497" s="258">
        <v>180</v>
      </c>
      <c r="E497" s="259">
        <v>0</v>
      </c>
      <c r="F497" s="260">
        <f>(C497*D497)</f>
        <v>68400</v>
      </c>
      <c r="G497" s="260">
        <f>(D497*C497)</f>
        <v>68400</v>
      </c>
    </row>
    <row r="498" spans="1:9" ht="35.25" hidden="1" customHeight="1" x14ac:dyDescent="0.3">
      <c r="A498" s="141"/>
      <c r="B498" s="184" t="s">
        <v>236</v>
      </c>
      <c r="C498" s="180">
        <v>80.44</v>
      </c>
      <c r="D498" s="181"/>
      <c r="E498" s="182">
        <v>0.05</v>
      </c>
      <c r="F498" s="183">
        <f>C498*D498*0.95</f>
        <v>0</v>
      </c>
      <c r="G498" s="183">
        <f>(D498*C498)</f>
        <v>0</v>
      </c>
    </row>
    <row r="499" spans="1:9" ht="17.25" customHeight="1" x14ac:dyDescent="0.3">
      <c r="A499" s="141"/>
      <c r="B499" s="185"/>
      <c r="C499" s="279">
        <f>C497/3.328</f>
        <v>114.18269230769231</v>
      </c>
      <c r="D499" s="185"/>
      <c r="F499" s="228">
        <f>SUM(F497:F498)</f>
        <v>68400</v>
      </c>
      <c r="G499" s="228">
        <f>SUM(G497:G498)</f>
        <v>68400</v>
      </c>
      <c r="H499" s="20">
        <f>G499/C519</f>
        <v>20000</v>
      </c>
    </row>
    <row r="500" spans="1:9" ht="17.25" customHeight="1" x14ac:dyDescent="0.3">
      <c r="A500" s="141"/>
      <c r="B500" s="185"/>
      <c r="C500" s="271">
        <f>C497/C519</f>
        <v>111.11111111111111</v>
      </c>
      <c r="D500" s="185"/>
      <c r="G500" s="186">
        <f>+G499/3.3</f>
        <v>20727.272727272728</v>
      </c>
    </row>
    <row r="501" spans="1:9" ht="17.25" customHeight="1" x14ac:dyDescent="0.3">
      <c r="A501" s="141"/>
      <c r="C501" s="185"/>
      <c r="D501" s="185"/>
      <c r="F501" s="187" t="s">
        <v>196</v>
      </c>
      <c r="G501" s="188">
        <f>F497+F498</f>
        <v>68400</v>
      </c>
    </row>
    <row r="502" spans="1:9" ht="12" customHeight="1" x14ac:dyDescent="0.3">
      <c r="A502" s="141"/>
      <c r="B502" s="159"/>
      <c r="E502" s="172"/>
    </row>
    <row r="503" spans="1:9" x14ac:dyDescent="0.3">
      <c r="A503" s="141"/>
      <c r="B503" s="8" t="s">
        <v>164</v>
      </c>
      <c r="C503" s="15"/>
      <c r="D503" s="15"/>
      <c r="E503" s="15"/>
      <c r="F503" s="15"/>
      <c r="G503" s="15"/>
    </row>
    <row r="504" spans="1:9" x14ac:dyDescent="0.3">
      <c r="A504" s="141"/>
      <c r="B504" s="15" t="s">
        <v>72</v>
      </c>
      <c r="C504" s="15"/>
      <c r="D504" s="15"/>
      <c r="E504" s="15"/>
      <c r="F504" s="19" t="s">
        <v>48</v>
      </c>
      <c r="G504" s="189" t="s">
        <v>61</v>
      </c>
    </row>
    <row r="505" spans="1:9" x14ac:dyDescent="0.3">
      <c r="A505" s="15"/>
      <c r="B505" s="190" t="s">
        <v>70</v>
      </c>
      <c r="C505" s="191"/>
      <c r="D505" s="191"/>
      <c r="E505" s="192"/>
      <c r="F505" s="193">
        <f>F385</f>
        <v>180000</v>
      </c>
      <c r="G505" s="194">
        <f>G385</f>
        <v>615600</v>
      </c>
    </row>
    <row r="506" spans="1:9" x14ac:dyDescent="0.3">
      <c r="A506" s="15"/>
      <c r="B506" s="195" t="s">
        <v>71</v>
      </c>
      <c r="C506" s="17"/>
      <c r="D506" s="17"/>
      <c r="E506" s="196"/>
      <c r="F506" s="197">
        <f>(G489)/C519</f>
        <v>258326.12608187133</v>
      </c>
      <c r="G506" s="194">
        <f>G489</f>
        <v>883475.35119999992</v>
      </c>
      <c r="H506" s="273"/>
      <c r="I506" s="273"/>
    </row>
    <row r="507" spans="1:9" x14ac:dyDescent="0.3">
      <c r="A507" s="15"/>
      <c r="B507" s="195" t="s">
        <v>39</v>
      </c>
      <c r="C507" s="17"/>
      <c r="D507" s="17"/>
      <c r="E507" s="196"/>
      <c r="F507" s="198">
        <f>G507/C519</f>
        <v>20000</v>
      </c>
      <c r="G507" s="199">
        <f>G501</f>
        <v>68400</v>
      </c>
      <c r="H507" s="273">
        <f>F506+F507</f>
        <v>278326.12608187133</v>
      </c>
    </row>
    <row r="508" spans="1:9" x14ac:dyDescent="0.3">
      <c r="A508" s="15"/>
      <c r="B508" s="200" t="s">
        <v>156</v>
      </c>
      <c r="C508" s="201"/>
      <c r="D508" s="201"/>
      <c r="E508" s="202"/>
      <c r="F508" s="4">
        <f>SUM(F505:F507)</f>
        <v>458326.12608187133</v>
      </c>
      <c r="G508" s="203">
        <f>SUM(G505:G507)</f>
        <v>1567475.3511999999</v>
      </c>
    </row>
    <row r="509" spans="1:9" ht="6.6" customHeight="1" x14ac:dyDescent="0.3">
      <c r="A509" s="15"/>
      <c r="B509" s="140"/>
      <c r="C509" s="15"/>
      <c r="D509" s="15"/>
      <c r="E509" s="15"/>
      <c r="F509" s="15"/>
      <c r="G509" s="15"/>
    </row>
    <row r="510" spans="1:9" x14ac:dyDescent="0.3">
      <c r="A510" s="15"/>
      <c r="B510" s="296" t="s">
        <v>157</v>
      </c>
      <c r="C510" s="297"/>
      <c r="D510" s="298"/>
      <c r="E510" s="204">
        <v>0.8</v>
      </c>
      <c r="F510" s="205">
        <f>F508*E510</f>
        <v>366660.90086549707</v>
      </c>
      <c r="G510" s="206">
        <f>F510*C519</f>
        <v>1253980.2809599999</v>
      </c>
    </row>
    <row r="511" spans="1:9" x14ac:dyDescent="0.3">
      <c r="A511" s="15"/>
      <c r="B511" s="15"/>
      <c r="C511" s="15"/>
      <c r="D511" s="15"/>
      <c r="E511" s="15"/>
      <c r="F511" s="15"/>
      <c r="G511" s="15"/>
    </row>
    <row r="512" spans="1:9" x14ac:dyDescent="0.3">
      <c r="A512" s="15"/>
      <c r="B512" s="15"/>
      <c r="C512" s="15"/>
      <c r="D512" s="15"/>
      <c r="E512" s="15"/>
      <c r="F512" s="272"/>
      <c r="G512" s="272"/>
    </row>
    <row r="513" spans="1:7" x14ac:dyDescent="0.3">
      <c r="A513" s="15"/>
      <c r="C513" s="15"/>
      <c r="D513" s="15"/>
      <c r="E513" s="15"/>
      <c r="F513" s="15"/>
      <c r="G513" s="15"/>
    </row>
    <row r="514" spans="1:7" x14ac:dyDescent="0.3">
      <c r="A514" s="15"/>
      <c r="B514" s="140" t="s">
        <v>155</v>
      </c>
      <c r="C514" s="15"/>
      <c r="D514" s="15"/>
      <c r="E514" s="15"/>
      <c r="F514" s="15"/>
      <c r="G514" s="15"/>
    </row>
    <row r="515" spans="1:7" ht="15.75" customHeight="1" x14ac:dyDescent="0.3">
      <c r="A515" s="141"/>
      <c r="B515" s="140"/>
      <c r="C515" s="15"/>
      <c r="D515" s="15"/>
      <c r="E515" s="15"/>
      <c r="F515" s="150" t="s">
        <v>48</v>
      </c>
      <c r="G515" s="207" t="s">
        <v>61</v>
      </c>
    </row>
    <row r="516" spans="1:7" x14ac:dyDescent="0.3">
      <c r="A516" s="141"/>
      <c r="B516" s="208" t="s">
        <v>168</v>
      </c>
      <c r="C516" s="209"/>
      <c r="D516" s="210"/>
      <c r="E516" s="211"/>
      <c r="F516" s="212">
        <f>G516/C519</f>
        <v>278326.12608187133</v>
      </c>
      <c r="G516" s="213">
        <f>G499+D416+D399</f>
        <v>951875.35119999992</v>
      </c>
    </row>
    <row r="517" spans="1:7" ht="14.25" customHeight="1" x14ac:dyDescent="0.3">
      <c r="A517" s="141"/>
      <c r="B517" s="214"/>
      <c r="C517" s="175"/>
      <c r="D517" s="175"/>
      <c r="E517" s="176"/>
      <c r="G517" s="15"/>
    </row>
    <row r="518" spans="1:7" ht="6.75" hidden="1" customHeight="1" x14ac:dyDescent="0.3">
      <c r="A518" s="141"/>
      <c r="B518" s="215"/>
      <c r="C518" s="175"/>
      <c r="D518" s="175"/>
      <c r="E518" s="176"/>
      <c r="F518" s="216"/>
      <c r="G518" s="15"/>
    </row>
    <row r="519" spans="1:7" x14ac:dyDescent="0.3">
      <c r="A519" s="141"/>
      <c r="B519" s="215" t="s">
        <v>163</v>
      </c>
      <c r="C519" s="278">
        <f>G350</f>
        <v>3.42</v>
      </c>
      <c r="D519" s="175"/>
      <c r="E519" s="176"/>
    </row>
    <row r="520" spans="1:7" ht="12.75" customHeight="1" x14ac:dyDescent="0.3">
      <c r="A520" s="141"/>
      <c r="B520" s="215"/>
      <c r="C520" s="175"/>
      <c r="D520" s="175"/>
      <c r="E520" s="176"/>
      <c r="G520" s="15"/>
    </row>
    <row r="521" spans="1:7" x14ac:dyDescent="0.3">
      <c r="A521" s="140" t="s">
        <v>319</v>
      </c>
      <c r="B521" s="15"/>
      <c r="C521" s="15"/>
      <c r="D521" s="15"/>
      <c r="E521" s="15"/>
      <c r="F521" s="15"/>
      <c r="G521" s="15"/>
    </row>
    <row r="522" spans="1:7" x14ac:dyDescent="0.3">
      <c r="A522" s="140"/>
      <c r="B522" s="15"/>
      <c r="C522" s="15"/>
      <c r="D522" s="15"/>
      <c r="E522" s="15"/>
      <c r="F522" s="15"/>
      <c r="G522" s="15"/>
    </row>
    <row r="523" spans="1:7" x14ac:dyDescent="0.3">
      <c r="A523" s="140" t="s">
        <v>299</v>
      </c>
      <c r="B523" s="15"/>
      <c r="C523" s="15"/>
      <c r="D523" s="15"/>
      <c r="E523" s="15"/>
      <c r="F523" s="15"/>
      <c r="G523" s="15"/>
    </row>
    <row r="524" spans="1:7" ht="29.4" customHeight="1" x14ac:dyDescent="0.3">
      <c r="A524" s="15"/>
      <c r="B524" s="294" t="s">
        <v>40</v>
      </c>
      <c r="C524" s="294"/>
      <c r="D524" s="294"/>
      <c r="E524" s="294"/>
      <c r="F524" s="294"/>
      <c r="G524" s="294"/>
    </row>
    <row r="525" spans="1:7" ht="15.75" customHeight="1" x14ac:dyDescent="0.3">
      <c r="A525" s="15"/>
      <c r="B525" s="16"/>
      <c r="C525" s="16"/>
      <c r="D525" s="16"/>
      <c r="E525" s="16"/>
      <c r="F525" s="16"/>
      <c r="G525" s="16"/>
    </row>
    <row r="526" spans="1:7" ht="27" customHeight="1" x14ac:dyDescent="0.3">
      <c r="A526" s="140" t="s">
        <v>300</v>
      </c>
      <c r="B526" s="15"/>
      <c r="C526" s="15"/>
      <c r="D526" s="15"/>
      <c r="E526" s="15"/>
      <c r="F526" s="15"/>
      <c r="G526" s="15"/>
    </row>
    <row r="527" spans="1:7" ht="31.5" customHeight="1" x14ac:dyDescent="0.3">
      <c r="A527" s="15"/>
      <c r="B527" s="294" t="s">
        <v>41</v>
      </c>
      <c r="C527" s="294"/>
      <c r="D527" s="294"/>
      <c r="E527" s="294"/>
      <c r="F527" s="294"/>
      <c r="G527" s="294"/>
    </row>
    <row r="528" spans="1:7" x14ac:dyDescent="0.3">
      <c r="A528" s="15"/>
      <c r="B528" s="230"/>
      <c r="C528" s="230"/>
      <c r="D528" s="230"/>
      <c r="E528" s="230"/>
      <c r="F528" s="230"/>
      <c r="G528" s="230"/>
    </row>
    <row r="529" spans="1:7" x14ac:dyDescent="0.3">
      <c r="A529" s="140" t="s">
        <v>301</v>
      </c>
      <c r="B529" s="15"/>
      <c r="C529" s="15"/>
      <c r="D529" s="15"/>
      <c r="E529" s="15"/>
      <c r="F529" s="15"/>
      <c r="G529" s="15"/>
    </row>
    <row r="530" spans="1:7" ht="33.75" customHeight="1" x14ac:dyDescent="0.3">
      <c r="A530" s="15"/>
      <c r="B530" s="307" t="s">
        <v>320</v>
      </c>
      <c r="C530" s="307"/>
      <c r="D530" s="307"/>
      <c r="E530" s="307"/>
      <c r="F530" s="307"/>
      <c r="G530" s="307"/>
    </row>
    <row r="531" spans="1:7" x14ac:dyDescent="0.3">
      <c r="A531" s="15"/>
      <c r="B531" s="229"/>
      <c r="C531" s="229"/>
      <c r="D531" s="229"/>
      <c r="E531" s="229"/>
      <c r="F531" s="229"/>
      <c r="G531" s="229"/>
    </row>
    <row r="532" spans="1:7" x14ac:dyDescent="0.3">
      <c r="A532" s="140" t="s">
        <v>302</v>
      </c>
      <c r="B532" s="15"/>
      <c r="C532" s="15"/>
      <c r="D532" s="15"/>
      <c r="E532" s="15"/>
      <c r="F532" s="15"/>
      <c r="G532" s="15"/>
    </row>
    <row r="533" spans="1:7" ht="8.25" customHeight="1" x14ac:dyDescent="0.3">
      <c r="A533" s="140"/>
      <c r="B533" s="280"/>
      <c r="C533" s="280"/>
      <c r="D533" s="280"/>
      <c r="E533" s="280"/>
      <c r="F533" s="280"/>
      <c r="G533" s="280"/>
    </row>
    <row r="534" spans="1:7" ht="18.75" customHeight="1" x14ac:dyDescent="0.3">
      <c r="A534" s="140"/>
      <c r="B534" s="280" t="s">
        <v>415</v>
      </c>
      <c r="C534" s="280"/>
      <c r="D534" s="280"/>
      <c r="E534" s="280"/>
      <c r="F534" s="280"/>
      <c r="G534" s="280"/>
    </row>
    <row r="535" spans="1:7" ht="15.75" customHeight="1" x14ac:dyDescent="0.3">
      <c r="A535" s="140"/>
      <c r="B535" s="280" t="s">
        <v>323</v>
      </c>
      <c r="C535" s="280"/>
      <c r="D535" s="280"/>
      <c r="E535" s="280"/>
      <c r="F535" s="280"/>
      <c r="G535" s="280"/>
    </row>
    <row r="536" spans="1:7" ht="38.25" customHeight="1" x14ac:dyDescent="0.3">
      <c r="A536" s="140"/>
      <c r="B536" s="280" t="s">
        <v>324</v>
      </c>
      <c r="C536" s="280"/>
      <c r="D536" s="280" t="s">
        <v>325</v>
      </c>
      <c r="E536" s="280"/>
      <c r="F536" s="280"/>
      <c r="G536" s="280"/>
    </row>
    <row r="537" spans="1:7" x14ac:dyDescent="0.3">
      <c r="A537" s="140"/>
      <c r="B537" s="280" t="s">
        <v>326</v>
      </c>
      <c r="C537" s="280"/>
      <c r="D537" s="280" t="s">
        <v>327</v>
      </c>
      <c r="E537" s="280"/>
      <c r="F537" s="280"/>
      <c r="G537" s="280"/>
    </row>
    <row r="538" spans="1:7" ht="15.75" customHeight="1" x14ac:dyDescent="0.3">
      <c r="A538" s="140"/>
      <c r="B538" s="280" t="s">
        <v>328</v>
      </c>
      <c r="C538" s="280"/>
      <c r="D538" s="280" t="s">
        <v>329</v>
      </c>
      <c r="E538" s="280"/>
      <c r="F538" s="280"/>
      <c r="G538" s="280"/>
    </row>
    <row r="539" spans="1:7" ht="15.75" customHeight="1" x14ac:dyDescent="0.3">
      <c r="A539" s="140"/>
      <c r="B539" s="280" t="s">
        <v>330</v>
      </c>
      <c r="C539" s="280"/>
      <c r="D539" s="280" t="s">
        <v>331</v>
      </c>
      <c r="E539" s="280"/>
      <c r="F539" s="280"/>
      <c r="G539" s="280"/>
    </row>
    <row r="540" spans="1:7" x14ac:dyDescent="0.3">
      <c r="A540" s="140"/>
      <c r="B540" s="280" t="s">
        <v>332</v>
      </c>
      <c r="C540" s="280"/>
      <c r="D540" s="226"/>
      <c r="E540" s="226"/>
      <c r="F540" s="226"/>
      <c r="G540" s="226"/>
    </row>
    <row r="541" spans="1:7" x14ac:dyDescent="0.3">
      <c r="A541" s="140"/>
      <c r="B541" s="280" t="s">
        <v>333</v>
      </c>
      <c r="C541" s="280"/>
      <c r="D541" s="226"/>
      <c r="E541" s="226"/>
      <c r="F541" s="226"/>
      <c r="G541" s="226"/>
    </row>
    <row r="542" spans="1:7" x14ac:dyDescent="0.3">
      <c r="A542" s="15"/>
      <c r="B542" s="254"/>
      <c r="C542" s="254"/>
      <c r="D542" s="254"/>
      <c r="E542" s="254"/>
      <c r="F542" s="254"/>
      <c r="G542" s="254"/>
    </row>
    <row r="543" spans="1:7" x14ac:dyDescent="0.3">
      <c r="A543" s="140" t="s">
        <v>427</v>
      </c>
      <c r="B543" s="15"/>
      <c r="C543" s="15"/>
      <c r="D543" s="15"/>
      <c r="E543" s="15"/>
      <c r="F543" s="15"/>
      <c r="G543" s="15"/>
    </row>
    <row r="544" spans="1:7" ht="8.25" customHeight="1" x14ac:dyDescent="0.3">
      <c r="A544" s="140"/>
      <c r="B544" s="280"/>
      <c r="C544" s="280"/>
      <c r="D544" s="280"/>
      <c r="E544" s="280"/>
      <c r="F544" s="280"/>
      <c r="G544" s="280"/>
    </row>
    <row r="545" spans="1:7" ht="18.75" customHeight="1" x14ac:dyDescent="0.3">
      <c r="A545" s="140"/>
      <c r="B545" s="280" t="s">
        <v>428</v>
      </c>
      <c r="C545" s="280"/>
      <c r="D545" s="280"/>
      <c r="E545" s="280"/>
      <c r="F545" s="280"/>
      <c r="G545" s="280"/>
    </row>
    <row r="546" spans="1:7" x14ac:dyDescent="0.3">
      <c r="A546" s="15"/>
      <c r="B546" s="277"/>
      <c r="C546" s="277"/>
      <c r="D546" s="277"/>
      <c r="E546" s="277"/>
      <c r="F546" s="277"/>
      <c r="G546" s="277"/>
    </row>
    <row r="547" spans="1:7" x14ac:dyDescent="0.3">
      <c r="A547" s="140" t="s">
        <v>429</v>
      </c>
      <c r="B547" s="15"/>
      <c r="C547" s="15"/>
      <c r="D547" s="15"/>
      <c r="E547" s="15"/>
      <c r="F547" s="15"/>
      <c r="G547" s="15"/>
    </row>
    <row r="548" spans="1:7" ht="29.4" customHeight="1" x14ac:dyDescent="0.3">
      <c r="A548" s="15"/>
      <c r="B548" s="294" t="s">
        <v>28</v>
      </c>
      <c r="C548" s="294"/>
      <c r="D548" s="294"/>
      <c r="E548" s="294"/>
      <c r="F548" s="294"/>
      <c r="G548" s="294"/>
    </row>
    <row r="549" spans="1:7" x14ac:dyDescent="0.3">
      <c r="A549" s="142"/>
      <c r="B549" s="15" t="s">
        <v>30</v>
      </c>
      <c r="C549" s="15"/>
      <c r="D549" s="150" t="s">
        <v>214</v>
      </c>
      <c r="E549" s="15"/>
      <c r="F549" s="15"/>
      <c r="G549" s="15"/>
    </row>
    <row r="550" spans="1:7" x14ac:dyDescent="0.3">
      <c r="A550" s="142"/>
      <c r="B550" s="15" t="s">
        <v>31</v>
      </c>
      <c r="C550" s="15"/>
      <c r="D550" s="35" t="s">
        <v>214</v>
      </c>
      <c r="E550" s="15"/>
      <c r="F550" s="15"/>
      <c r="G550" s="15"/>
    </row>
    <row r="551" spans="1:7" x14ac:dyDescent="0.3">
      <c r="A551" s="142"/>
      <c r="B551" s="15" t="s">
        <v>113</v>
      </c>
      <c r="C551" s="15"/>
      <c r="D551" s="150" t="s">
        <v>214</v>
      </c>
      <c r="E551" s="15"/>
      <c r="F551" s="15"/>
      <c r="G551" s="15"/>
    </row>
    <row r="552" spans="1:7" x14ac:dyDescent="0.3">
      <c r="A552" s="142"/>
      <c r="B552" s="15" t="s">
        <v>122</v>
      </c>
      <c r="C552" s="15"/>
      <c r="D552" s="150"/>
      <c r="E552" s="15"/>
      <c r="F552" s="15"/>
      <c r="G552" s="15"/>
    </row>
    <row r="553" spans="1:7" x14ac:dyDescent="0.3">
      <c r="A553" s="142"/>
      <c r="B553" s="15" t="s">
        <v>32</v>
      </c>
      <c r="C553" s="15"/>
      <c r="D553" s="150"/>
      <c r="E553" s="15"/>
      <c r="F553" s="15"/>
      <c r="G553" s="15"/>
    </row>
    <row r="554" spans="1:7" x14ac:dyDescent="0.3">
      <c r="A554" s="142"/>
      <c r="B554" s="15" t="s">
        <v>73</v>
      </c>
      <c r="C554" s="15"/>
      <c r="D554" s="36"/>
      <c r="E554" s="15"/>
      <c r="F554" s="15"/>
      <c r="G554" s="15"/>
    </row>
    <row r="555" spans="1:7" ht="14.25" customHeight="1" x14ac:dyDescent="0.3">
      <c r="A555" s="142"/>
      <c r="B555" s="15"/>
      <c r="C555" s="15"/>
      <c r="D555" s="111"/>
      <c r="E555" s="15"/>
      <c r="F555" s="15"/>
      <c r="G555" s="15"/>
    </row>
    <row r="556" spans="1:7" x14ac:dyDescent="0.3">
      <c r="A556" s="140" t="s">
        <v>430</v>
      </c>
      <c r="B556" s="15"/>
      <c r="C556" s="15"/>
      <c r="D556" s="15"/>
      <c r="E556" s="15"/>
      <c r="F556" s="15"/>
      <c r="G556" s="15"/>
    </row>
    <row r="557" spans="1:7" x14ac:dyDescent="0.3">
      <c r="A557" s="17"/>
      <c r="B557" s="132" t="s">
        <v>29</v>
      </c>
      <c r="C557" s="217" t="s">
        <v>47</v>
      </c>
      <c r="D557" s="94"/>
      <c r="E557" s="94"/>
      <c r="F557" s="94"/>
      <c r="G557" s="144"/>
    </row>
    <row r="558" spans="1:7" x14ac:dyDescent="0.3">
      <c r="A558" s="71"/>
      <c r="B558" s="71" t="s">
        <v>42</v>
      </c>
      <c r="C558" s="15" t="s">
        <v>45</v>
      </c>
      <c r="D558" s="28" t="s">
        <v>46</v>
      </c>
      <c r="E558" s="15">
        <v>12452</v>
      </c>
      <c r="F558" s="15"/>
      <c r="G558" s="15"/>
    </row>
    <row r="559" spans="1:7" x14ac:dyDescent="0.3">
      <c r="A559" s="218"/>
      <c r="B559" s="17" t="s">
        <v>43</v>
      </c>
      <c r="C559" s="15" t="s">
        <v>44</v>
      </c>
      <c r="D559" s="15"/>
      <c r="E559" s="15"/>
      <c r="F559" s="15"/>
      <c r="G559" s="15"/>
    </row>
    <row r="560" spans="1:7" x14ac:dyDescent="0.3">
      <c r="A560" s="38"/>
      <c r="B560" s="17"/>
      <c r="C560" s="15"/>
      <c r="D560" s="15"/>
      <c r="E560" s="15"/>
      <c r="F560" s="15"/>
      <c r="G560" s="15"/>
    </row>
    <row r="561" spans="1:7" x14ac:dyDescent="0.3">
      <c r="A561" s="142"/>
      <c r="B561" s="15"/>
      <c r="C561" s="15"/>
      <c r="D561" s="15"/>
      <c r="E561" s="15"/>
      <c r="F561" s="15"/>
      <c r="G561" s="15"/>
    </row>
    <row r="562" spans="1:7" hidden="1" x14ac:dyDescent="0.3">
      <c r="A562" s="219"/>
      <c r="B562" s="15"/>
      <c r="C562" s="15"/>
      <c r="D562" s="15"/>
      <c r="E562" s="15"/>
      <c r="F562" s="15"/>
      <c r="G562" s="15"/>
    </row>
    <row r="563" spans="1:7" hidden="1" x14ac:dyDescent="0.3">
      <c r="A563" s="219"/>
      <c r="B563" s="15"/>
      <c r="C563" s="15"/>
      <c r="D563" s="15"/>
      <c r="E563" s="15"/>
      <c r="F563" s="15"/>
      <c r="G563" s="15"/>
    </row>
    <row r="564" spans="1:7" ht="15.75" hidden="1" customHeight="1" x14ac:dyDescent="0.3">
      <c r="B564" s="291" t="s">
        <v>193</v>
      </c>
      <c r="C564" s="292"/>
      <c r="D564" s="292"/>
      <c r="E564" s="292"/>
      <c r="F564" s="292"/>
      <c r="G564" s="293"/>
    </row>
    <row r="565" spans="1:7" hidden="1" x14ac:dyDescent="0.3">
      <c r="A565" s="15"/>
      <c r="B565" s="15"/>
      <c r="C565" s="15"/>
      <c r="D565" s="15"/>
      <c r="E565" s="15"/>
      <c r="F565" s="15"/>
      <c r="G565" s="15"/>
    </row>
    <row r="566" spans="1:7" ht="15.75" hidden="1" customHeight="1" x14ac:dyDescent="0.3">
      <c r="A566" s="15"/>
      <c r="B566" s="37" t="s">
        <v>102</v>
      </c>
      <c r="C566" s="341" t="str">
        <f>C79</f>
        <v xml:space="preserve">FRANZ SANCHEZ SALCEDO </v>
      </c>
      <c r="D566" s="342"/>
      <c r="E566" s="342"/>
      <c r="F566" s="342"/>
      <c r="G566" s="343"/>
    </row>
    <row r="567" spans="1:7" ht="15.75" hidden="1" customHeight="1" x14ac:dyDescent="0.3">
      <c r="A567" s="15"/>
      <c r="B567" s="37" t="s">
        <v>101</v>
      </c>
      <c r="C567" s="341" t="str">
        <f>C81</f>
        <v>COORPORACIÓN APURIMAC TRANSPORTES Y SERVICIOS</v>
      </c>
      <c r="D567" s="342"/>
      <c r="E567" s="342"/>
      <c r="F567" s="342"/>
      <c r="G567" s="343"/>
    </row>
    <row r="568" spans="1:7" ht="15.75" hidden="1" customHeight="1" x14ac:dyDescent="0.3">
      <c r="A568" s="15"/>
      <c r="B568" s="37" t="s">
        <v>100</v>
      </c>
      <c r="C568" s="341" t="str">
        <f>C83</f>
        <v>BANCO DEL CREDITO DEL PERU</v>
      </c>
      <c r="D568" s="342"/>
      <c r="E568" s="342"/>
      <c r="F568" s="342"/>
      <c r="G568" s="343"/>
    </row>
    <row r="569" spans="1:7" hidden="1" x14ac:dyDescent="0.3">
      <c r="A569" s="15"/>
      <c r="B569" s="38"/>
      <c r="C569" s="39"/>
      <c r="D569" s="39"/>
      <c r="E569" s="39"/>
      <c r="F569" s="39"/>
      <c r="G569" s="39"/>
    </row>
    <row r="570" spans="1:7" ht="15.75" hidden="1" customHeight="1" x14ac:dyDescent="0.3">
      <c r="A570" s="15"/>
      <c r="B570" s="328" t="s">
        <v>1</v>
      </c>
      <c r="C570" s="344"/>
      <c r="D570" s="344"/>
      <c r="E570" s="344"/>
      <c r="F570" s="344"/>
      <c r="G570" s="329"/>
    </row>
    <row r="571" spans="1:7" ht="15.75" hidden="1" customHeight="1" x14ac:dyDescent="0.3">
      <c r="A571" s="40"/>
      <c r="B571" s="41" t="s">
        <v>112</v>
      </c>
      <c r="C571" s="337" t="e">
        <f>#REF!</f>
        <v>#REF!</v>
      </c>
      <c r="D571" s="338"/>
      <c r="E571" s="338"/>
      <c r="F571" s="338"/>
      <c r="G571" s="339"/>
    </row>
    <row r="572" spans="1:7" hidden="1" x14ac:dyDescent="0.3">
      <c r="A572" s="40"/>
      <c r="B572" s="41" t="s">
        <v>2</v>
      </c>
      <c r="C572" s="42" t="s">
        <v>181</v>
      </c>
      <c r="D572" s="41" t="s">
        <v>3</v>
      </c>
      <c r="E572" s="42" t="s">
        <v>175</v>
      </c>
      <c r="F572" s="41" t="s">
        <v>4</v>
      </c>
      <c r="G572" s="42" t="s">
        <v>176</v>
      </c>
    </row>
    <row r="573" spans="1:7" hidden="1" x14ac:dyDescent="0.3">
      <c r="A573" s="340"/>
      <c r="B573" s="340"/>
      <c r="C573" s="340"/>
      <c r="D573" s="340"/>
      <c r="E573" s="340"/>
      <c r="F573" s="340"/>
      <c r="G573" s="43"/>
    </row>
    <row r="574" spans="1:7" hidden="1" x14ac:dyDescent="0.3">
      <c r="A574" s="44"/>
      <c r="B574" s="44"/>
      <c r="C574" s="44"/>
      <c r="D574" s="44"/>
      <c r="E574" s="44"/>
      <c r="F574" s="44"/>
      <c r="G574" s="43"/>
    </row>
    <row r="575" spans="1:7" hidden="1" x14ac:dyDescent="0.3">
      <c r="A575" s="44"/>
      <c r="B575" s="98" t="s">
        <v>191</v>
      </c>
      <c r="C575" s="15"/>
      <c r="D575" s="15"/>
      <c r="E575" s="15"/>
      <c r="F575" s="15"/>
      <c r="G575" s="15"/>
    </row>
    <row r="576" spans="1:7" ht="4.5" hidden="1" customHeight="1" x14ac:dyDescent="0.3">
      <c r="A576" s="44"/>
      <c r="B576" s="335" t="s">
        <v>321</v>
      </c>
      <c r="C576" s="335"/>
      <c r="D576" s="335"/>
      <c r="E576" s="335"/>
      <c r="F576" s="335"/>
      <c r="G576" s="335"/>
    </row>
    <row r="577" spans="1:7" ht="51" hidden="1" customHeight="1" x14ac:dyDescent="0.3">
      <c r="A577" s="44"/>
      <c r="B577" s="335"/>
      <c r="C577" s="335"/>
      <c r="D577" s="335"/>
      <c r="E577" s="335"/>
      <c r="F577" s="335"/>
      <c r="G577" s="335"/>
    </row>
    <row r="578" spans="1:7" ht="51" hidden="1" customHeight="1" x14ac:dyDescent="0.3">
      <c r="A578" s="44"/>
      <c r="B578" s="18"/>
      <c r="C578" s="18"/>
      <c r="D578" s="18"/>
      <c r="E578" s="18"/>
      <c r="F578" s="18"/>
      <c r="G578" s="18"/>
    </row>
    <row r="579" spans="1:7" ht="51" hidden="1" customHeight="1" x14ac:dyDescent="0.3">
      <c r="A579" s="44"/>
      <c r="B579" s="18"/>
      <c r="C579" s="18"/>
      <c r="D579" s="18"/>
      <c r="E579" s="18"/>
      <c r="F579" s="18"/>
      <c r="G579" s="18"/>
    </row>
    <row r="580" spans="1:7" ht="51" hidden="1" customHeight="1" x14ac:dyDescent="0.3">
      <c r="A580" s="44"/>
      <c r="B580" s="18"/>
      <c r="C580" s="18"/>
      <c r="D580" s="18"/>
      <c r="E580" s="18"/>
      <c r="F580" s="18"/>
      <c r="G580" s="18"/>
    </row>
    <row r="581" spans="1:7" ht="51" hidden="1" customHeight="1" x14ac:dyDescent="0.3">
      <c r="A581" s="44"/>
      <c r="B581" s="18"/>
      <c r="C581" s="18"/>
      <c r="D581" s="18"/>
      <c r="E581" s="18"/>
      <c r="F581" s="18"/>
      <c r="G581" s="18"/>
    </row>
    <row r="582" spans="1:7" ht="51" hidden="1" customHeight="1" x14ac:dyDescent="0.3">
      <c r="A582" s="44"/>
      <c r="B582" s="18"/>
      <c r="C582" s="18"/>
      <c r="D582" s="18"/>
      <c r="E582" s="18"/>
      <c r="F582" s="18"/>
      <c r="G582" s="18"/>
    </row>
    <row r="583" spans="1:7" ht="23.25" hidden="1" customHeight="1" x14ac:dyDescent="0.3">
      <c r="A583" s="44"/>
      <c r="B583" s="18"/>
      <c r="C583" s="18"/>
      <c r="D583" s="18"/>
      <c r="E583" s="18"/>
      <c r="F583" s="18"/>
      <c r="G583" s="18"/>
    </row>
    <row r="584" spans="1:7" ht="22.5" hidden="1" customHeight="1" x14ac:dyDescent="0.3">
      <c r="A584" s="44"/>
      <c r="B584" s="98" t="s">
        <v>192</v>
      </c>
      <c r="C584" s="18"/>
      <c r="D584" s="18"/>
      <c r="E584" s="18"/>
      <c r="F584" s="18"/>
      <c r="G584" s="18"/>
    </row>
    <row r="585" spans="1:7" ht="15.75" hidden="1" customHeight="1" x14ac:dyDescent="0.3">
      <c r="A585" s="44"/>
      <c r="B585" s="336" t="s">
        <v>185</v>
      </c>
      <c r="C585" s="336"/>
      <c r="D585" s="336"/>
      <c r="E585" s="336"/>
      <c r="F585" s="336"/>
      <c r="G585" s="336"/>
    </row>
    <row r="586" spans="1:7" ht="15.75" hidden="1" customHeight="1" x14ac:dyDescent="0.3">
      <c r="A586" s="44"/>
      <c r="B586" s="336"/>
      <c r="C586" s="336"/>
      <c r="D586" s="336"/>
      <c r="E586" s="336"/>
      <c r="F586" s="336"/>
      <c r="G586" s="336"/>
    </row>
    <row r="587" spans="1:7" ht="15.75" hidden="1" customHeight="1" x14ac:dyDescent="0.3">
      <c r="A587" s="44"/>
      <c r="B587" s="336"/>
      <c r="C587" s="336"/>
      <c r="D587" s="336"/>
      <c r="E587" s="336"/>
      <c r="F587" s="336"/>
      <c r="G587" s="336"/>
    </row>
    <row r="588" spans="1:7" ht="15.75" hidden="1" customHeight="1" x14ac:dyDescent="0.3">
      <c r="A588" s="44"/>
      <c r="B588" s="336"/>
      <c r="C588" s="336"/>
      <c r="D588" s="336"/>
      <c r="E588" s="336"/>
      <c r="F588" s="336"/>
      <c r="G588" s="336"/>
    </row>
    <row r="589" spans="1:7" hidden="1" x14ac:dyDescent="0.3">
      <c r="A589" s="44"/>
      <c r="B589" s="220"/>
      <c r="C589" s="220"/>
      <c r="D589" s="220"/>
      <c r="E589" s="220"/>
      <c r="F589" s="220"/>
      <c r="G589" s="220"/>
    </row>
    <row r="590" spans="1:7" hidden="1" x14ac:dyDescent="0.3">
      <c r="A590" s="44"/>
      <c r="B590" s="220"/>
      <c r="C590" s="220"/>
      <c r="D590" s="220"/>
      <c r="E590" s="220"/>
      <c r="F590" s="220"/>
      <c r="G590" s="220"/>
    </row>
    <row r="591" spans="1:7" hidden="1" x14ac:dyDescent="0.3">
      <c r="A591" s="44"/>
      <c r="B591" s="220"/>
      <c r="C591" s="220"/>
      <c r="D591" s="220"/>
      <c r="E591" s="220"/>
      <c r="F591" s="220"/>
      <c r="G591" s="220"/>
    </row>
    <row r="592" spans="1:7" hidden="1" x14ac:dyDescent="0.3">
      <c r="A592" s="44"/>
      <c r="B592" s="220"/>
      <c r="C592" s="220"/>
      <c r="D592" s="220"/>
      <c r="E592" s="220"/>
      <c r="F592" s="220"/>
      <c r="G592" s="220"/>
    </row>
    <row r="593" spans="1:7" hidden="1" x14ac:dyDescent="0.3">
      <c r="A593" s="44"/>
      <c r="B593" s="220"/>
      <c r="C593" s="220"/>
      <c r="D593" s="220"/>
      <c r="E593" s="220"/>
      <c r="F593" s="220"/>
      <c r="G593" s="220"/>
    </row>
    <row r="594" spans="1:7" hidden="1" x14ac:dyDescent="0.3">
      <c r="A594" s="44"/>
      <c r="B594" s="220"/>
      <c r="C594" s="220"/>
      <c r="D594" s="220"/>
      <c r="E594" s="220"/>
      <c r="F594" s="220"/>
      <c r="G594" s="220"/>
    </row>
    <row r="595" spans="1:7" hidden="1" x14ac:dyDescent="0.3">
      <c r="A595" s="44"/>
      <c r="B595" s="220"/>
      <c r="C595" s="220"/>
      <c r="D595" s="220"/>
      <c r="E595" s="220"/>
      <c r="F595" s="220"/>
      <c r="G595" s="220"/>
    </row>
    <row r="596" spans="1:7" hidden="1" x14ac:dyDescent="0.3">
      <c r="A596" s="44"/>
      <c r="B596" s="220"/>
      <c r="C596" s="220"/>
      <c r="D596" s="220"/>
      <c r="E596" s="220"/>
      <c r="F596" s="220"/>
      <c r="G596" s="220"/>
    </row>
    <row r="597" spans="1:7" hidden="1" x14ac:dyDescent="0.3">
      <c r="A597" s="44"/>
      <c r="B597" s="220"/>
      <c r="C597" s="220"/>
      <c r="D597" s="220"/>
      <c r="E597" s="220"/>
      <c r="F597" s="220"/>
      <c r="G597" s="220"/>
    </row>
    <row r="598" spans="1:7" hidden="1" x14ac:dyDescent="0.3">
      <c r="A598" s="44"/>
      <c r="C598" s="220"/>
      <c r="D598" s="220"/>
      <c r="E598" s="220"/>
      <c r="F598" s="220"/>
      <c r="G598" s="220"/>
    </row>
    <row r="599" spans="1:7" hidden="1" x14ac:dyDescent="0.3">
      <c r="A599" s="44"/>
      <c r="B599" s="220"/>
      <c r="C599" s="220"/>
      <c r="D599" s="220"/>
      <c r="E599" s="220"/>
      <c r="F599" s="220"/>
      <c r="G599" s="220"/>
    </row>
    <row r="600" spans="1:7" hidden="1" x14ac:dyDescent="0.3">
      <c r="A600" s="44"/>
      <c r="B600" s="220"/>
      <c r="C600" s="220"/>
      <c r="D600" s="220"/>
      <c r="E600" s="220"/>
      <c r="F600" s="220"/>
      <c r="G600" s="220"/>
    </row>
    <row r="601" spans="1:7" hidden="1" x14ac:dyDescent="0.3">
      <c r="A601" s="44"/>
      <c r="B601" s="220"/>
      <c r="C601" s="220"/>
      <c r="D601" s="220"/>
      <c r="E601" s="220"/>
      <c r="F601" s="220"/>
      <c r="G601" s="220"/>
    </row>
    <row r="602" spans="1:7" hidden="1" x14ac:dyDescent="0.3">
      <c r="A602" s="44"/>
      <c r="B602" s="220"/>
      <c r="C602" s="220"/>
      <c r="D602" s="220"/>
      <c r="E602" s="220"/>
      <c r="F602" s="220"/>
      <c r="G602" s="220"/>
    </row>
    <row r="603" spans="1:7" hidden="1" x14ac:dyDescent="0.3">
      <c r="A603" s="44"/>
      <c r="B603" s="220"/>
      <c r="C603" s="220"/>
      <c r="D603" s="220"/>
      <c r="E603" s="220"/>
      <c r="F603" s="220"/>
      <c r="G603" s="220"/>
    </row>
    <row r="604" spans="1:7" hidden="1" x14ac:dyDescent="0.3">
      <c r="A604" s="44"/>
      <c r="B604" s="220"/>
      <c r="C604" s="220"/>
      <c r="D604" s="220"/>
      <c r="E604" s="220"/>
      <c r="F604" s="220"/>
      <c r="G604" s="220"/>
    </row>
    <row r="605" spans="1:7" hidden="1" x14ac:dyDescent="0.3">
      <c r="A605" s="44"/>
      <c r="B605" s="220"/>
      <c r="C605" s="220"/>
      <c r="D605" s="220"/>
      <c r="E605" s="220"/>
      <c r="F605" s="220"/>
      <c r="G605" s="220"/>
    </row>
    <row r="606" spans="1:7" hidden="1" x14ac:dyDescent="0.3">
      <c r="A606" s="44"/>
      <c r="B606" s="220"/>
      <c r="C606" s="220"/>
      <c r="D606" s="220"/>
      <c r="E606" s="220"/>
      <c r="F606" s="220"/>
      <c r="G606" s="220"/>
    </row>
    <row r="607" spans="1:7" hidden="1" x14ac:dyDescent="0.3">
      <c r="A607" s="44"/>
      <c r="B607" s="44"/>
      <c r="C607" s="44"/>
      <c r="D607" s="44"/>
      <c r="E607" s="44"/>
      <c r="F607" s="44"/>
      <c r="G607" s="43"/>
    </row>
    <row r="608" spans="1:7" hidden="1" x14ac:dyDescent="0.3">
      <c r="A608" s="44"/>
      <c r="B608" s="44"/>
      <c r="C608" s="44"/>
      <c r="D608" s="44"/>
      <c r="E608" s="44"/>
      <c r="F608" s="44"/>
      <c r="G608" s="43"/>
    </row>
    <row r="609" spans="1:7" hidden="1" x14ac:dyDescent="0.3">
      <c r="A609" s="44"/>
      <c r="B609" s="44"/>
      <c r="C609" s="44"/>
      <c r="D609" s="44"/>
      <c r="E609" s="44"/>
      <c r="F609" s="44"/>
      <c r="G609" s="43"/>
    </row>
    <row r="610" spans="1:7" hidden="1" x14ac:dyDescent="0.3">
      <c r="A610" s="44"/>
      <c r="B610" s="44"/>
      <c r="C610" s="44"/>
      <c r="D610" s="44"/>
      <c r="E610" s="44"/>
      <c r="F610" s="44"/>
      <c r="G610" s="43"/>
    </row>
    <row r="611" spans="1:7" hidden="1" x14ac:dyDescent="0.3">
      <c r="A611" s="44"/>
      <c r="B611" s="44"/>
      <c r="C611" s="44"/>
      <c r="D611" s="44"/>
      <c r="E611" s="44"/>
      <c r="F611" s="44"/>
      <c r="G611" s="43"/>
    </row>
    <row r="612" spans="1:7" hidden="1" x14ac:dyDescent="0.3">
      <c r="A612" s="44"/>
      <c r="B612" s="44"/>
      <c r="C612" s="44"/>
      <c r="D612" s="44"/>
      <c r="E612" s="44"/>
      <c r="F612" s="44"/>
      <c r="G612" s="43"/>
    </row>
    <row r="613" spans="1:7" hidden="1" x14ac:dyDescent="0.3">
      <c r="A613" s="44"/>
      <c r="B613" s="98" t="s">
        <v>190</v>
      </c>
      <c r="C613" s="44"/>
      <c r="D613" s="44"/>
      <c r="E613" s="44"/>
      <c r="F613" s="44"/>
      <c r="G613" s="43"/>
    </row>
    <row r="614" spans="1:7" ht="15.75" hidden="1" customHeight="1" x14ac:dyDescent="0.3">
      <c r="A614" s="44"/>
      <c r="B614" s="336" t="s">
        <v>187</v>
      </c>
      <c r="C614" s="336"/>
      <c r="D614" s="336"/>
      <c r="E614" s="336"/>
      <c r="F614" s="336"/>
      <c r="G614" s="336"/>
    </row>
    <row r="615" spans="1:7" ht="15.75" hidden="1" customHeight="1" x14ac:dyDescent="0.3">
      <c r="A615" s="44"/>
      <c r="B615" s="336"/>
      <c r="C615" s="336"/>
      <c r="D615" s="336"/>
      <c r="E615" s="336"/>
      <c r="F615" s="336"/>
      <c r="G615" s="336"/>
    </row>
    <row r="616" spans="1:7" ht="15.75" hidden="1" customHeight="1" x14ac:dyDescent="0.3">
      <c r="A616" s="44"/>
      <c r="B616" s="336"/>
      <c r="C616" s="336"/>
      <c r="D616" s="336"/>
      <c r="E616" s="336"/>
      <c r="F616" s="336"/>
      <c r="G616" s="336"/>
    </row>
    <row r="617" spans="1:7" ht="15.75" hidden="1" customHeight="1" x14ac:dyDescent="0.3">
      <c r="A617" s="44"/>
      <c r="B617" s="336"/>
      <c r="C617" s="336"/>
      <c r="D617" s="336"/>
      <c r="E617" s="336"/>
      <c r="F617" s="336"/>
      <c r="G617" s="336"/>
    </row>
    <row r="618" spans="1:7" hidden="1" x14ac:dyDescent="0.3">
      <c r="A618" s="44"/>
      <c r="B618" s="220"/>
      <c r="C618" s="220"/>
      <c r="D618" s="220"/>
      <c r="E618" s="220"/>
      <c r="F618" s="220"/>
      <c r="G618" s="220"/>
    </row>
    <row r="619" spans="1:7" hidden="1" x14ac:dyDescent="0.3">
      <c r="A619" s="44"/>
      <c r="B619" s="220"/>
      <c r="C619" s="220"/>
      <c r="D619" s="220"/>
      <c r="E619" s="220"/>
      <c r="F619" s="220"/>
      <c r="G619" s="220"/>
    </row>
    <row r="620" spans="1:7" hidden="1" x14ac:dyDescent="0.3">
      <c r="A620" s="44"/>
      <c r="B620" s="220"/>
      <c r="C620" s="220"/>
      <c r="D620" s="220"/>
      <c r="E620" s="220"/>
      <c r="F620" s="220"/>
      <c r="G620" s="220"/>
    </row>
    <row r="621" spans="1:7" hidden="1" x14ac:dyDescent="0.3">
      <c r="A621" s="44"/>
      <c r="B621" s="220"/>
      <c r="C621" s="220"/>
      <c r="D621" s="220"/>
      <c r="E621" s="220"/>
      <c r="F621" s="220"/>
      <c r="G621" s="220"/>
    </row>
    <row r="622" spans="1:7" hidden="1" x14ac:dyDescent="0.3">
      <c r="A622" s="44"/>
      <c r="B622" s="220"/>
      <c r="C622" s="220"/>
      <c r="D622" s="220"/>
      <c r="E622" s="220"/>
      <c r="F622" s="220"/>
      <c r="G622" s="220"/>
    </row>
    <row r="623" spans="1:7" hidden="1" x14ac:dyDescent="0.3">
      <c r="A623" s="44"/>
      <c r="B623" s="220"/>
      <c r="C623" s="220"/>
      <c r="D623" s="220"/>
      <c r="E623" s="220"/>
      <c r="F623" s="220"/>
      <c r="G623" s="220"/>
    </row>
    <row r="624" spans="1:7" hidden="1" x14ac:dyDescent="0.3">
      <c r="A624" s="44"/>
      <c r="B624" s="220"/>
      <c r="C624" s="220"/>
      <c r="D624" s="220"/>
      <c r="E624" s="220"/>
      <c r="F624" s="220"/>
      <c r="G624" s="220"/>
    </row>
    <row r="625" spans="1:7" hidden="1" x14ac:dyDescent="0.3">
      <c r="A625" s="44"/>
      <c r="B625" s="220"/>
      <c r="C625" s="220"/>
      <c r="D625" s="220"/>
      <c r="E625" s="220"/>
      <c r="F625" s="220"/>
      <c r="G625" s="220"/>
    </row>
    <row r="626" spans="1:7" hidden="1" x14ac:dyDescent="0.3">
      <c r="A626" s="44"/>
      <c r="B626" s="220"/>
      <c r="C626" s="220"/>
      <c r="D626" s="220"/>
      <c r="E626" s="220"/>
      <c r="F626" s="220"/>
      <c r="G626" s="220"/>
    </row>
    <row r="627" spans="1:7" hidden="1" x14ac:dyDescent="0.3">
      <c r="A627" s="44"/>
      <c r="B627" s="220"/>
      <c r="C627" s="220"/>
      <c r="D627" s="220"/>
      <c r="E627" s="220"/>
      <c r="F627" s="220"/>
      <c r="G627" s="220"/>
    </row>
    <row r="628" spans="1:7" hidden="1" x14ac:dyDescent="0.3">
      <c r="A628" s="44"/>
      <c r="B628" s="220"/>
      <c r="C628" s="220"/>
      <c r="D628" s="220"/>
      <c r="E628" s="220"/>
      <c r="F628" s="220"/>
      <c r="G628" s="220"/>
    </row>
    <row r="629" spans="1:7" hidden="1" x14ac:dyDescent="0.3">
      <c r="A629" s="44"/>
      <c r="B629" s="220"/>
      <c r="C629" s="220"/>
      <c r="D629" s="220"/>
      <c r="E629" s="220"/>
      <c r="F629" s="220"/>
      <c r="G629" s="220"/>
    </row>
    <row r="630" spans="1:7" hidden="1" x14ac:dyDescent="0.3">
      <c r="A630" s="44"/>
      <c r="B630" s="220"/>
      <c r="C630" s="220"/>
      <c r="D630" s="220"/>
      <c r="E630" s="220"/>
      <c r="F630" s="220"/>
      <c r="G630" s="220"/>
    </row>
    <row r="631" spans="1:7" hidden="1" x14ac:dyDescent="0.3">
      <c r="A631" s="44"/>
      <c r="B631" s="220"/>
      <c r="C631" s="220"/>
      <c r="D631" s="220"/>
      <c r="E631" s="220"/>
      <c r="F631" s="220"/>
      <c r="G631" s="220"/>
    </row>
    <row r="632" spans="1:7" hidden="1" x14ac:dyDescent="0.3">
      <c r="A632" s="44"/>
      <c r="B632" s="220"/>
      <c r="C632" s="220"/>
      <c r="D632" s="220"/>
      <c r="E632" s="220"/>
      <c r="F632" s="220"/>
      <c r="G632" s="220"/>
    </row>
    <row r="633" spans="1:7" hidden="1" x14ac:dyDescent="0.3">
      <c r="A633" s="44"/>
      <c r="B633" s="221" t="s">
        <v>189</v>
      </c>
      <c r="C633" s="220"/>
      <c r="D633" s="220"/>
      <c r="E633" s="220"/>
      <c r="F633" s="220"/>
      <c r="G633" s="220"/>
    </row>
    <row r="634" spans="1:7" ht="48" hidden="1" customHeight="1" x14ac:dyDescent="0.3">
      <c r="A634" s="44"/>
      <c r="B634" s="336" t="s">
        <v>186</v>
      </c>
      <c r="C634" s="336"/>
      <c r="D634" s="336"/>
      <c r="E634" s="336"/>
      <c r="F634" s="336"/>
      <c r="G634" s="336"/>
    </row>
    <row r="635" spans="1:7" hidden="1" x14ac:dyDescent="0.3">
      <c r="A635" s="44"/>
      <c r="B635" s="220"/>
      <c r="C635" s="220"/>
      <c r="D635" s="220"/>
      <c r="E635" s="220"/>
      <c r="F635" s="220"/>
      <c r="G635" s="220"/>
    </row>
    <row r="636" spans="1:7" hidden="1" x14ac:dyDescent="0.3">
      <c r="A636" s="44"/>
      <c r="B636" s="221" t="s">
        <v>188</v>
      </c>
      <c r="C636" s="220"/>
      <c r="D636" s="220"/>
      <c r="E636" s="220"/>
      <c r="F636" s="220"/>
      <c r="G636" s="220"/>
    </row>
    <row r="637" spans="1:7" ht="30" hidden="1" customHeight="1" x14ac:dyDescent="0.3">
      <c r="A637" s="44"/>
      <c r="B637" s="336" t="s">
        <v>184</v>
      </c>
      <c r="C637" s="336"/>
      <c r="D637" s="336"/>
      <c r="E637" s="336"/>
      <c r="F637" s="336"/>
      <c r="G637" s="336"/>
    </row>
    <row r="638" spans="1:7" hidden="1" x14ac:dyDescent="0.3">
      <c r="A638" s="44"/>
      <c r="B638" s="220"/>
      <c r="C638" s="220"/>
      <c r="D638" s="220"/>
      <c r="E638" s="220"/>
      <c r="F638" s="220"/>
      <c r="G638" s="220"/>
    </row>
    <row r="639" spans="1:7" hidden="1" x14ac:dyDescent="0.3">
      <c r="A639" s="44"/>
      <c r="B639" s="23" t="s">
        <v>182</v>
      </c>
      <c r="C639" s="44"/>
      <c r="D639" s="44"/>
      <c r="E639" s="44"/>
      <c r="F639" s="44"/>
      <c r="G639" s="43"/>
    </row>
    <row r="640" spans="1:7" hidden="1" x14ac:dyDescent="0.3">
      <c r="A640" s="44"/>
      <c r="B640" s="44" t="s">
        <v>322</v>
      </c>
      <c r="C640" s="44"/>
      <c r="D640" s="44"/>
      <c r="E640" s="44"/>
      <c r="F640" s="44"/>
      <c r="G640" s="43"/>
    </row>
    <row r="641" spans="1:7" ht="15.75" hidden="1" customHeight="1" x14ac:dyDescent="0.3">
      <c r="A641" s="15"/>
      <c r="B641" s="98"/>
      <c r="C641" s="71"/>
      <c r="D641" s="334"/>
      <c r="E641" s="334"/>
      <c r="F641" s="334"/>
      <c r="G641" s="334"/>
    </row>
    <row r="642" spans="1:7" hidden="1" x14ac:dyDescent="0.3">
      <c r="A642" s="15"/>
      <c r="B642" s="98" t="s">
        <v>6</v>
      </c>
      <c r="C642" s="15"/>
      <c r="D642" s="71" t="s">
        <v>167</v>
      </c>
      <c r="E642" s="15"/>
      <c r="G642" s="15" t="s">
        <v>50</v>
      </c>
    </row>
    <row r="643" spans="1:7" hidden="1" x14ac:dyDescent="0.3">
      <c r="A643" s="34"/>
      <c r="B643" s="334"/>
      <c r="C643" s="334"/>
      <c r="D643" s="334"/>
      <c r="E643" s="334"/>
      <c r="F643" s="17"/>
      <c r="G643" s="15"/>
    </row>
    <row r="644" spans="1:7" hidden="1" x14ac:dyDescent="0.3">
      <c r="A644" s="15"/>
      <c r="B644" s="38" t="s">
        <v>8</v>
      </c>
      <c r="C644" s="17"/>
      <c r="D644" s="71" t="s">
        <v>183</v>
      </c>
      <c r="E644" s="38"/>
      <c r="F644" s="17"/>
      <c r="G644" s="15"/>
    </row>
    <row r="645" spans="1:7" hidden="1" x14ac:dyDescent="0.3">
      <c r="A645" s="92"/>
      <c r="B645" s="15"/>
      <c r="C645" s="15"/>
      <c r="D645" s="15"/>
      <c r="E645" s="15"/>
      <c r="F645" s="15"/>
      <c r="G645" s="15"/>
    </row>
    <row r="646" spans="1:7" hidden="1" x14ac:dyDescent="0.3">
      <c r="A646" s="92"/>
      <c r="B646" s="15"/>
      <c r="C646" s="15"/>
      <c r="D646" s="15"/>
      <c r="E646" s="15"/>
      <c r="F646" s="15"/>
      <c r="G646" s="15"/>
    </row>
    <row r="647" spans="1:7" hidden="1" x14ac:dyDescent="0.3"/>
    <row r="648" spans="1:7" hidden="1" x14ac:dyDescent="0.3"/>
    <row r="649" spans="1:7" hidden="1" x14ac:dyDescent="0.3"/>
    <row r="650" spans="1:7" hidden="1" x14ac:dyDescent="0.3"/>
    <row r="651" spans="1:7" hidden="1" x14ac:dyDescent="0.3"/>
    <row r="652" spans="1:7" hidden="1" x14ac:dyDescent="0.3"/>
    <row r="653" spans="1:7" hidden="1" x14ac:dyDescent="0.3"/>
    <row r="654" spans="1:7" hidden="1" x14ac:dyDescent="0.3"/>
    <row r="655" spans="1:7" hidden="1" x14ac:dyDescent="0.3"/>
    <row r="656" spans="1:7" hidden="1" x14ac:dyDescent="0.3"/>
    <row r="657" hidden="1" x14ac:dyDescent="0.3"/>
    <row r="658" hidden="1" x14ac:dyDescent="0.3"/>
    <row r="659" hidden="1" x14ac:dyDescent="0.3"/>
    <row r="660" hidden="1" x14ac:dyDescent="0.3"/>
    <row r="661" hidden="1" x14ac:dyDescent="0.3"/>
    <row r="662" hidden="1" x14ac:dyDescent="0.3"/>
    <row r="663" hidden="1" x14ac:dyDescent="0.3"/>
    <row r="664" hidden="1" x14ac:dyDescent="0.3"/>
    <row r="665" hidden="1" x14ac:dyDescent="0.3"/>
    <row r="666" hidden="1" x14ac:dyDescent="0.3"/>
    <row r="667" hidden="1" x14ac:dyDescent="0.3"/>
    <row r="668" hidden="1" x14ac:dyDescent="0.3"/>
    <row r="669" hidden="1" x14ac:dyDescent="0.3"/>
    <row r="670" hidden="1" x14ac:dyDescent="0.3"/>
    <row r="671" hidden="1" x14ac:dyDescent="0.3"/>
    <row r="672" hidden="1" x14ac:dyDescent="0.3"/>
    <row r="673" hidden="1" x14ac:dyDescent="0.3"/>
    <row r="674" hidden="1" x14ac:dyDescent="0.3"/>
    <row r="675" hidden="1" x14ac:dyDescent="0.3"/>
    <row r="676" hidden="1" x14ac:dyDescent="0.3"/>
    <row r="677" hidden="1" x14ac:dyDescent="0.3"/>
    <row r="678" hidden="1" x14ac:dyDescent="0.3"/>
    <row r="679" hidden="1" x14ac:dyDescent="0.3"/>
    <row r="680" hidden="1" x14ac:dyDescent="0.3"/>
    <row r="705" spans="1:1" x14ac:dyDescent="0.3">
      <c r="A705" s="122" t="s">
        <v>306</v>
      </c>
    </row>
  </sheetData>
  <mergeCells count="179">
    <mergeCell ref="B3:G3"/>
    <mergeCell ref="B4:G4"/>
    <mergeCell ref="C14:G14"/>
    <mergeCell ref="F70:G70"/>
    <mergeCell ref="C81:G81"/>
    <mergeCell ref="C9:G9"/>
    <mergeCell ref="C11:G11"/>
    <mergeCell ref="B13:G13"/>
    <mergeCell ref="B329:C329"/>
    <mergeCell ref="B274:G274"/>
    <mergeCell ref="B245:G245"/>
    <mergeCell ref="D329:E329"/>
    <mergeCell ref="B327:C327"/>
    <mergeCell ref="B328:C328"/>
    <mergeCell ref="D102:G102"/>
    <mergeCell ref="D166:G166"/>
    <mergeCell ref="C135:F135"/>
    <mergeCell ref="C162:F162"/>
    <mergeCell ref="F69:G69"/>
    <mergeCell ref="F71:G71"/>
    <mergeCell ref="B277:G277"/>
    <mergeCell ref="C10:G10"/>
    <mergeCell ref="D56:G56"/>
    <mergeCell ref="C200:G200"/>
    <mergeCell ref="C205:G205"/>
    <mergeCell ref="C206:G206"/>
    <mergeCell ref="B208:G208"/>
    <mergeCell ref="C209:G209"/>
    <mergeCell ref="C210:G210"/>
    <mergeCell ref="C211:G211"/>
    <mergeCell ref="C212:G212"/>
    <mergeCell ref="C213:G213"/>
    <mergeCell ref="C232:G232"/>
    <mergeCell ref="C223:G223"/>
    <mergeCell ref="C224:G224"/>
    <mergeCell ref="B540:C540"/>
    <mergeCell ref="B541:C541"/>
    <mergeCell ref="C156:F156"/>
    <mergeCell ref="C155:F155"/>
    <mergeCell ref="C161:F161"/>
    <mergeCell ref="C54:G54"/>
    <mergeCell ref="C83:G83"/>
    <mergeCell ref="C144:F144"/>
    <mergeCell ref="C136:F136"/>
    <mergeCell ref="C86:G86"/>
    <mergeCell ref="C87:G87"/>
    <mergeCell ref="C125:F125"/>
    <mergeCell ref="C137:F137"/>
    <mergeCell ref="D101:G101"/>
    <mergeCell ref="D103:G103"/>
    <mergeCell ref="B533:G533"/>
    <mergeCell ref="B534:G534"/>
    <mergeCell ref="B535:G535"/>
    <mergeCell ref="B536:C536"/>
    <mergeCell ref="D536:G536"/>
    <mergeCell ref="C179:G179"/>
    <mergeCell ref="C180:G180"/>
    <mergeCell ref="C181:G181"/>
    <mergeCell ref="D253:G253"/>
    <mergeCell ref="B537:C537"/>
    <mergeCell ref="D537:G537"/>
    <mergeCell ref="C123:F123"/>
    <mergeCell ref="C225:G225"/>
    <mergeCell ref="C214:G214"/>
    <mergeCell ref="C215:G215"/>
    <mergeCell ref="C216:G216"/>
    <mergeCell ref="B538:C538"/>
    <mergeCell ref="B643:E643"/>
    <mergeCell ref="B576:G577"/>
    <mergeCell ref="B585:G588"/>
    <mergeCell ref="B614:G617"/>
    <mergeCell ref="B634:G634"/>
    <mergeCell ref="B637:G637"/>
    <mergeCell ref="C571:G571"/>
    <mergeCell ref="A573:F573"/>
    <mergeCell ref="D641:G641"/>
    <mergeCell ref="C566:G566"/>
    <mergeCell ref="C567:G567"/>
    <mergeCell ref="C568:G568"/>
    <mergeCell ref="B570:G570"/>
    <mergeCell ref="D538:G538"/>
    <mergeCell ref="B539:C539"/>
    <mergeCell ref="D539:G539"/>
    <mergeCell ref="A6:F6"/>
    <mergeCell ref="A66:G66"/>
    <mergeCell ref="D76:G77"/>
    <mergeCell ref="C79:G79"/>
    <mergeCell ref="C235:G235"/>
    <mergeCell ref="C226:G226"/>
    <mergeCell ref="C236:G236"/>
    <mergeCell ref="B228:G228"/>
    <mergeCell ref="C219:G219"/>
    <mergeCell ref="C138:F138"/>
    <mergeCell ref="C143:F143"/>
    <mergeCell ref="C145:F145"/>
    <mergeCell ref="B100:C100"/>
    <mergeCell ref="B102:C102"/>
    <mergeCell ref="B101:C101"/>
    <mergeCell ref="B103:C103"/>
    <mergeCell ref="C151:F151"/>
    <mergeCell ref="C152:F152"/>
    <mergeCell ref="C153:F153"/>
    <mergeCell ref="C15:G15"/>
    <mergeCell ref="C51:E51"/>
    <mergeCell ref="C52:G52"/>
    <mergeCell ref="C182:G182"/>
    <mergeCell ref="C199:G199"/>
    <mergeCell ref="B527:G527"/>
    <mergeCell ref="B342:G342"/>
    <mergeCell ref="D330:E330"/>
    <mergeCell ref="D323:E323"/>
    <mergeCell ref="D324:E324"/>
    <mergeCell ref="D325:E325"/>
    <mergeCell ref="D326:E326"/>
    <mergeCell ref="D327:E327"/>
    <mergeCell ref="D328:E328"/>
    <mergeCell ref="B325:C325"/>
    <mergeCell ref="B326:C326"/>
    <mergeCell ref="B330:C330"/>
    <mergeCell ref="B344:C344"/>
    <mergeCell ref="B358:E358"/>
    <mergeCell ref="B238:G238"/>
    <mergeCell ref="B324:C324"/>
    <mergeCell ref="B319:G319"/>
    <mergeCell ref="B299:E299"/>
    <mergeCell ref="B323:C323"/>
    <mergeCell ref="B248:G248"/>
    <mergeCell ref="B249:G249"/>
    <mergeCell ref="D259:G259"/>
    <mergeCell ref="B524:G524"/>
    <mergeCell ref="B287:G287"/>
    <mergeCell ref="B564:G564"/>
    <mergeCell ref="B548:G548"/>
    <mergeCell ref="B337:G337"/>
    <mergeCell ref="C222:G222"/>
    <mergeCell ref="C221:G221"/>
    <mergeCell ref="C193:G193"/>
    <mergeCell ref="B510:D510"/>
    <mergeCell ref="B494:G494"/>
    <mergeCell ref="F267:G267"/>
    <mergeCell ref="C267:D267"/>
    <mergeCell ref="B375:C375"/>
    <mergeCell ref="B218:G218"/>
    <mergeCell ref="C229:G229"/>
    <mergeCell ref="C230:G230"/>
    <mergeCell ref="C231:G231"/>
    <mergeCell ref="C233:G233"/>
    <mergeCell ref="C220:G220"/>
    <mergeCell ref="C234:G234"/>
    <mergeCell ref="C201:G201"/>
    <mergeCell ref="C202:G202"/>
    <mergeCell ref="C203:G203"/>
    <mergeCell ref="C204:G204"/>
    <mergeCell ref="B198:G198"/>
    <mergeCell ref="B530:G530"/>
    <mergeCell ref="B544:G544"/>
    <mergeCell ref="B545:G545"/>
    <mergeCell ref="C177:G177"/>
    <mergeCell ref="B175:G175"/>
    <mergeCell ref="B171:G172"/>
    <mergeCell ref="D100:G100"/>
    <mergeCell ref="C88:G88"/>
    <mergeCell ref="C16:G16"/>
    <mergeCell ref="C192:G192"/>
    <mergeCell ref="C191:G191"/>
    <mergeCell ref="C190:G190"/>
    <mergeCell ref="C189:G189"/>
    <mergeCell ref="C188:G188"/>
    <mergeCell ref="C187:G187"/>
    <mergeCell ref="C186:G186"/>
    <mergeCell ref="B185:G185"/>
    <mergeCell ref="C178:G178"/>
    <mergeCell ref="C183:G183"/>
    <mergeCell ref="C154:F154"/>
    <mergeCell ref="C126:F126"/>
    <mergeCell ref="C122:F122"/>
    <mergeCell ref="C176:G176"/>
    <mergeCell ref="C124:F124"/>
    <mergeCell ref="C317:E317"/>
  </mergeCells>
  <pageMargins left="0.62992125984251968" right="0.23622047244094491" top="0.74803149606299213" bottom="0.74803149606299213" header="0.31496062992125984" footer="0.31496062992125984"/>
  <pageSetup paperSize="9" scale="74" orientation="portrait" horizontalDpi="360" verticalDpi="360" r:id="rId1"/>
  <headerFooter>
    <oddHeader>&amp;CARQ. CYNTHIA F. OCHOA PINO
CAP N° 12452 - SBS N° 2436-2015</oddHeader>
    <oddFooter>&amp;Ctasacionesperu12@gmail.com
Cel 983637821,, RPC 940234178</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L134"/>
  <sheetViews>
    <sheetView view="pageBreakPreview" topLeftCell="A24" zoomScale="68" zoomScaleNormal="64" zoomScaleSheetLayoutView="68" zoomScalePageLayoutView="85" workbookViewId="0">
      <selection activeCell="E43" sqref="E43"/>
    </sheetView>
  </sheetViews>
  <sheetFormatPr baseColWidth="10" defaultRowHeight="14.4" x14ac:dyDescent="0.3"/>
  <sheetData>
    <row r="1" spans="1:12" ht="36.75" customHeight="1" x14ac:dyDescent="0.3">
      <c r="A1" s="371" t="s">
        <v>62</v>
      </c>
      <c r="B1" s="372"/>
      <c r="C1" s="372"/>
      <c r="D1" s="372"/>
      <c r="E1" s="372"/>
      <c r="F1" s="372"/>
      <c r="G1" s="372"/>
      <c r="H1" s="372"/>
      <c r="I1" s="372"/>
      <c r="J1" s="372"/>
      <c r="K1" s="1"/>
      <c r="L1" s="1"/>
    </row>
    <row r="2" spans="1:12" ht="15.6" x14ac:dyDescent="0.3">
      <c r="A2" s="9"/>
      <c r="B2" s="9"/>
      <c r="C2" s="9"/>
      <c r="D2" s="9"/>
      <c r="E2" s="9"/>
      <c r="F2" s="9"/>
      <c r="G2" s="9"/>
      <c r="H2" s="9"/>
      <c r="I2" s="9"/>
      <c r="J2" s="9"/>
      <c r="K2" s="1"/>
      <c r="L2" s="1"/>
    </row>
    <row r="20" spans="1:9" x14ac:dyDescent="0.3">
      <c r="F20" s="2"/>
      <c r="H20" s="2"/>
      <c r="I20" s="2"/>
    </row>
    <row r="21" spans="1:9" x14ac:dyDescent="0.3">
      <c r="E21" s="2"/>
      <c r="F21" s="2"/>
      <c r="G21" s="2"/>
      <c r="H21" s="2"/>
      <c r="I21" s="2"/>
    </row>
    <row r="22" spans="1:9" x14ac:dyDescent="0.3">
      <c r="A22" s="374"/>
      <c r="B22" s="374"/>
      <c r="C22" s="374"/>
      <c r="E22" s="373"/>
      <c r="F22" s="373"/>
      <c r="G22" s="373"/>
      <c r="H22" s="373"/>
      <c r="I22" s="373"/>
    </row>
    <row r="23" spans="1:9" ht="15.6" x14ac:dyDescent="0.3">
      <c r="C23" s="375" t="s">
        <v>401</v>
      </c>
      <c r="D23" s="375"/>
      <c r="E23" s="375"/>
      <c r="F23" s="375"/>
      <c r="G23" s="375"/>
      <c r="H23" s="375"/>
    </row>
    <row r="25" spans="1:9" ht="12" customHeight="1" x14ac:dyDescent="0.3"/>
    <row r="26" spans="1:9" x14ac:dyDescent="0.3">
      <c r="B26" s="2"/>
      <c r="C26" s="2"/>
      <c r="D26" s="2"/>
      <c r="E26" s="2"/>
      <c r="F26" s="2"/>
      <c r="G26" s="2"/>
      <c r="H26" s="2"/>
    </row>
    <row r="34" spans="1:11" x14ac:dyDescent="0.3">
      <c r="K34" s="2"/>
    </row>
    <row r="36" spans="1:11" x14ac:dyDescent="0.3">
      <c r="A36" s="373" t="s">
        <v>402</v>
      </c>
      <c r="B36" s="373"/>
      <c r="C36" s="373"/>
      <c r="D36" s="373"/>
      <c r="E36" s="373"/>
      <c r="F36" s="373" t="s">
        <v>403</v>
      </c>
      <c r="G36" s="373"/>
      <c r="H36" s="373"/>
      <c r="I36" s="373"/>
      <c r="J36" s="373"/>
    </row>
    <row r="38" spans="1:11" x14ac:dyDescent="0.3">
      <c r="A38" s="2"/>
      <c r="B38" s="2"/>
      <c r="C38" s="2"/>
      <c r="D38" s="2"/>
      <c r="E38" s="2"/>
      <c r="G38" s="373"/>
      <c r="H38" s="373"/>
      <c r="I38" s="373"/>
    </row>
    <row r="41" spans="1:11" x14ac:dyDescent="0.3">
      <c r="B41" s="6"/>
      <c r="G41" s="6"/>
      <c r="H41" s="7"/>
    </row>
    <row r="42" spans="1:11" x14ac:dyDescent="0.3">
      <c r="A42" s="373"/>
      <c r="B42" s="373"/>
      <c r="C42" s="373"/>
      <c r="D42" s="373"/>
      <c r="E42" s="373"/>
      <c r="F42" s="373"/>
      <c r="G42" s="373"/>
      <c r="H42" s="373"/>
      <c r="I42" s="373"/>
      <c r="J42" s="373"/>
    </row>
    <row r="43" spans="1:11" x14ac:dyDescent="0.3">
      <c r="A43" s="31"/>
      <c r="B43" s="31"/>
      <c r="C43" s="31"/>
      <c r="D43" s="31"/>
      <c r="E43" s="31"/>
      <c r="F43" s="31"/>
      <c r="G43" s="31"/>
      <c r="H43" s="31"/>
      <c r="I43" s="31"/>
      <c r="J43" s="31"/>
    </row>
    <row r="44" spans="1:11" x14ac:dyDescent="0.3">
      <c r="A44" s="31"/>
      <c r="B44" s="31"/>
      <c r="C44" s="31"/>
      <c r="D44" s="31"/>
      <c r="E44" s="31"/>
      <c r="F44" s="31"/>
      <c r="G44" s="31"/>
      <c r="H44" s="31"/>
      <c r="I44" s="31"/>
      <c r="J44" s="31"/>
    </row>
    <row r="46" spans="1:11" ht="15.6" x14ac:dyDescent="0.3">
      <c r="A46" s="233"/>
      <c r="B46" s="233"/>
      <c r="C46" s="233"/>
      <c r="D46" s="233"/>
      <c r="E46" s="233"/>
      <c r="F46" s="233"/>
      <c r="G46" s="233"/>
      <c r="H46" s="233"/>
      <c r="I46" s="233"/>
      <c r="J46" s="233"/>
    </row>
    <row r="48" spans="1:11" x14ac:dyDescent="0.3">
      <c r="B48" s="369"/>
      <c r="C48" s="369"/>
      <c r="D48" s="369"/>
      <c r="E48" s="369"/>
      <c r="F48" s="370"/>
      <c r="G48" s="370"/>
      <c r="H48" s="370"/>
      <c r="I48" s="370"/>
      <c r="J48" s="370"/>
    </row>
    <row r="49" spans="1:10" x14ac:dyDescent="0.3">
      <c r="A49" s="373" t="s">
        <v>404</v>
      </c>
      <c r="B49" s="373"/>
      <c r="C49" s="373"/>
      <c r="D49" s="373"/>
      <c r="E49" s="373"/>
      <c r="F49" s="373" t="s">
        <v>405</v>
      </c>
      <c r="G49" s="373"/>
      <c r="H49" s="373"/>
      <c r="I49" s="373"/>
      <c r="J49" s="373"/>
    </row>
    <row r="63" spans="1:10" x14ac:dyDescent="0.3">
      <c r="A63" s="373" t="s">
        <v>414</v>
      </c>
      <c r="B63" s="373"/>
      <c r="C63" s="373"/>
      <c r="D63" s="373"/>
      <c r="E63" s="373"/>
      <c r="F63" s="373" t="s">
        <v>406</v>
      </c>
      <c r="G63" s="373"/>
      <c r="H63" s="373"/>
      <c r="I63" s="373"/>
      <c r="J63" s="373"/>
    </row>
    <row r="65" spans="1:10" ht="15.6" x14ac:dyDescent="0.3">
      <c r="B65" s="20"/>
      <c r="C65" s="20"/>
      <c r="D65" s="20"/>
      <c r="E65" s="20"/>
      <c r="F65" s="20"/>
      <c r="G65" s="20"/>
      <c r="H65" s="20"/>
    </row>
    <row r="66" spans="1:10" ht="15.6" x14ac:dyDescent="0.3">
      <c r="B66" s="20"/>
      <c r="C66" s="20"/>
      <c r="D66" s="20"/>
      <c r="E66" s="20"/>
      <c r="F66" s="20"/>
      <c r="G66" s="20"/>
      <c r="H66" s="20"/>
    </row>
    <row r="67" spans="1:10" ht="15.6" x14ac:dyDescent="0.3">
      <c r="B67" s="20"/>
      <c r="C67" s="20"/>
      <c r="D67" s="20"/>
      <c r="E67" s="20"/>
      <c r="F67" s="20"/>
      <c r="G67" s="20"/>
      <c r="H67" s="20"/>
    </row>
    <row r="68" spans="1:10" ht="31.5" customHeight="1" x14ac:dyDescent="0.3">
      <c r="A68" s="371" t="s">
        <v>62</v>
      </c>
      <c r="B68" s="372"/>
      <c r="C68" s="372"/>
      <c r="D68" s="372"/>
      <c r="E68" s="372"/>
      <c r="F68" s="372"/>
      <c r="G68" s="372"/>
      <c r="H68" s="372"/>
      <c r="I68" s="372"/>
      <c r="J68" s="372"/>
    </row>
    <row r="69" spans="1:10" x14ac:dyDescent="0.3">
      <c r="G69" s="373"/>
      <c r="H69" s="373"/>
      <c r="I69" s="373"/>
    </row>
    <row r="73" spans="1:10" x14ac:dyDescent="0.3">
      <c r="A73" s="2"/>
      <c r="F73" s="2"/>
    </row>
    <row r="74" spans="1:10" x14ac:dyDescent="0.3">
      <c r="A74" s="2"/>
      <c r="F74" s="2"/>
    </row>
    <row r="76" spans="1:10" x14ac:dyDescent="0.3">
      <c r="F76" s="2"/>
    </row>
    <row r="77" spans="1:10" x14ac:dyDescent="0.3">
      <c r="D77" s="10"/>
    </row>
    <row r="78" spans="1:10" x14ac:dyDescent="0.3">
      <c r="D78" s="10"/>
    </row>
    <row r="79" spans="1:10" x14ac:dyDescent="0.3">
      <c r="D79" s="10"/>
    </row>
    <row r="81" spans="1:11" x14ac:dyDescent="0.3">
      <c r="A81" s="373" t="s">
        <v>407</v>
      </c>
      <c r="B81" s="373"/>
      <c r="C81" s="373"/>
      <c r="D81" s="373"/>
      <c r="E81" s="373"/>
      <c r="F81" s="373" t="s">
        <v>408</v>
      </c>
      <c r="G81" s="373"/>
      <c r="H81" s="373"/>
      <c r="I81" s="373"/>
      <c r="J81" s="373"/>
    </row>
    <row r="84" spans="1:11" x14ac:dyDescent="0.3">
      <c r="F84" s="31"/>
      <c r="G84" s="31"/>
      <c r="H84" s="31"/>
      <c r="I84" s="11"/>
      <c r="J84" s="11"/>
    </row>
    <row r="85" spans="1:11" x14ac:dyDescent="0.3">
      <c r="F85" s="31"/>
      <c r="G85" s="31"/>
      <c r="H85" s="31"/>
      <c r="I85" s="11"/>
      <c r="J85" s="11"/>
    </row>
    <row r="86" spans="1:11" x14ac:dyDescent="0.3">
      <c r="F86" s="31"/>
      <c r="G86" s="31"/>
      <c r="H86" s="31"/>
      <c r="I86" s="11"/>
      <c r="J86" s="11"/>
    </row>
    <row r="87" spans="1:11" x14ac:dyDescent="0.3">
      <c r="F87" s="31"/>
      <c r="G87" s="31"/>
      <c r="H87" s="31"/>
      <c r="I87" s="11"/>
      <c r="J87" s="11"/>
    </row>
    <row r="88" spans="1:11" ht="15.6" x14ac:dyDescent="0.3">
      <c r="B88" s="20"/>
      <c r="C88" s="20"/>
      <c r="D88" s="20"/>
      <c r="E88" s="20"/>
      <c r="F88" s="233"/>
      <c r="G88" s="233"/>
      <c r="H88" s="233"/>
      <c r="I88" s="233"/>
      <c r="J88" s="233"/>
      <c r="K88" s="11"/>
    </row>
    <row r="89" spans="1:11" x14ac:dyDescent="0.3">
      <c r="D89" s="10"/>
      <c r="F89" s="12"/>
      <c r="G89" s="12"/>
      <c r="H89" s="12"/>
      <c r="I89" s="12"/>
      <c r="J89" s="12"/>
    </row>
    <row r="90" spans="1:11" ht="35.25" customHeight="1" x14ac:dyDescent="0.3"/>
    <row r="93" spans="1:11" ht="18" customHeight="1" x14ac:dyDescent="0.3">
      <c r="B93" s="377" t="s">
        <v>408</v>
      </c>
      <c r="C93" s="377"/>
      <c r="D93" s="377"/>
      <c r="G93" s="377" t="s">
        <v>409</v>
      </c>
      <c r="H93" s="377"/>
      <c r="I93" s="377"/>
    </row>
    <row r="94" spans="1:11" x14ac:dyDescent="0.3">
      <c r="B94" s="377"/>
      <c r="C94" s="377"/>
      <c r="D94" s="377"/>
      <c r="G94" s="377"/>
      <c r="H94" s="377"/>
      <c r="I94" s="377"/>
    </row>
    <row r="96" spans="1:11" x14ac:dyDescent="0.3">
      <c r="A96" s="2"/>
      <c r="E96" s="11"/>
    </row>
    <row r="98" spans="1:10" x14ac:dyDescent="0.3">
      <c r="A98" s="2"/>
      <c r="F98" s="2"/>
    </row>
    <row r="99" spans="1:10" x14ac:dyDescent="0.3">
      <c r="A99" s="2"/>
      <c r="F99" s="2"/>
    </row>
    <row r="100" spans="1:10" x14ac:dyDescent="0.3">
      <c r="A100" s="2"/>
      <c r="F100" s="2"/>
    </row>
    <row r="101" spans="1:10" x14ac:dyDescent="0.3">
      <c r="A101" s="2"/>
      <c r="F101" s="2"/>
    </row>
    <row r="102" spans="1:10" x14ac:dyDescent="0.3">
      <c r="A102" s="2"/>
      <c r="F102" s="2"/>
    </row>
    <row r="103" spans="1:10" x14ac:dyDescent="0.3">
      <c r="A103" s="2"/>
      <c r="F103" s="2"/>
    </row>
    <row r="104" spans="1:10" x14ac:dyDescent="0.3">
      <c r="A104" s="2"/>
      <c r="F104" s="2"/>
    </row>
    <row r="105" spans="1:10" x14ac:dyDescent="0.3">
      <c r="A105" s="2"/>
      <c r="F105" s="2"/>
    </row>
    <row r="106" spans="1:10" ht="15.6" x14ac:dyDescent="0.3">
      <c r="A106" s="233"/>
      <c r="B106" s="20"/>
      <c r="C106" s="20"/>
      <c r="D106" s="20"/>
      <c r="E106" s="20"/>
      <c r="F106" s="233"/>
      <c r="G106" s="20"/>
      <c r="H106" s="20"/>
      <c r="I106" s="20"/>
    </row>
    <row r="107" spans="1:10" ht="15.6" x14ac:dyDescent="0.3">
      <c r="A107" s="376" t="s">
        <v>410</v>
      </c>
      <c r="B107" s="376"/>
      <c r="C107" s="376"/>
      <c r="D107" s="376"/>
      <c r="E107" s="376"/>
      <c r="F107" s="233"/>
      <c r="G107" s="20"/>
      <c r="H107" s="20"/>
      <c r="I107" s="20"/>
    </row>
    <row r="108" spans="1:10" x14ac:dyDescent="0.3">
      <c r="A108" s="376"/>
      <c r="B108" s="376"/>
      <c r="C108" s="376"/>
      <c r="D108" s="376"/>
      <c r="E108" s="376"/>
      <c r="F108" s="377" t="s">
        <v>411</v>
      </c>
      <c r="G108" s="377"/>
      <c r="H108" s="377"/>
      <c r="I108" s="377"/>
      <c r="J108" s="377"/>
    </row>
    <row r="111" spans="1:10" x14ac:dyDescent="0.3">
      <c r="F111" s="2"/>
      <c r="G111" s="2"/>
      <c r="H111" s="2"/>
      <c r="I111" s="2"/>
      <c r="J111" s="2"/>
    </row>
    <row r="114" spans="1:10" x14ac:dyDescent="0.3">
      <c r="B114" s="378"/>
      <c r="C114" s="378"/>
      <c r="D114" s="378"/>
      <c r="E114" s="2"/>
      <c r="F114" s="2"/>
    </row>
    <row r="115" spans="1:10" x14ac:dyDescent="0.3">
      <c r="B115" s="2"/>
      <c r="C115" s="2"/>
      <c r="D115" s="2"/>
      <c r="E115" s="2"/>
      <c r="G115" s="2"/>
      <c r="H115" s="2"/>
      <c r="I115" s="2"/>
    </row>
    <row r="117" spans="1:10" x14ac:dyDescent="0.3">
      <c r="C117" s="6"/>
      <c r="G117" s="3"/>
      <c r="H117" s="7"/>
    </row>
    <row r="118" spans="1:10" x14ac:dyDescent="0.3">
      <c r="C118" s="6"/>
      <c r="G118" s="3"/>
      <c r="H118" s="7"/>
    </row>
    <row r="119" spans="1:10" x14ac:dyDescent="0.3">
      <c r="C119" s="6"/>
      <c r="G119" s="3"/>
      <c r="H119" s="7"/>
    </row>
    <row r="120" spans="1:10" x14ac:dyDescent="0.3">
      <c r="C120" s="6"/>
      <c r="G120" s="3"/>
      <c r="H120" s="7"/>
    </row>
    <row r="121" spans="1:10" x14ac:dyDescent="0.3">
      <c r="C121" s="6"/>
      <c r="G121" s="3"/>
      <c r="H121" s="7"/>
    </row>
    <row r="122" spans="1:10" x14ac:dyDescent="0.3">
      <c r="C122" s="6"/>
      <c r="G122" s="3"/>
      <c r="H122" s="7"/>
    </row>
    <row r="123" spans="1:10" x14ac:dyDescent="0.3">
      <c r="C123" s="6"/>
      <c r="G123" s="3"/>
      <c r="H123" s="7"/>
    </row>
    <row r="124" spans="1:10" x14ac:dyDescent="0.3">
      <c r="C124" s="6"/>
      <c r="G124" s="3"/>
      <c r="H124" s="7"/>
    </row>
    <row r="125" spans="1:10" x14ac:dyDescent="0.3">
      <c r="C125" s="6"/>
      <c r="G125" s="3"/>
      <c r="H125" s="7"/>
    </row>
    <row r="127" spans="1:10" ht="15.6" x14ac:dyDescent="0.3">
      <c r="B127" s="376"/>
      <c r="C127" s="376"/>
      <c r="D127" s="376"/>
      <c r="E127" s="233"/>
      <c r="F127" s="233"/>
      <c r="G127" s="376"/>
      <c r="H127" s="376"/>
      <c r="I127" s="376"/>
    </row>
    <row r="128" spans="1:10" ht="15.6" x14ac:dyDescent="0.3">
      <c r="A128" s="373" t="s">
        <v>412</v>
      </c>
      <c r="B128" s="373"/>
      <c r="C128" s="373"/>
      <c r="D128" s="373"/>
      <c r="E128" s="373"/>
      <c r="F128" s="376" t="s">
        <v>413</v>
      </c>
      <c r="G128" s="376"/>
      <c r="H128" s="376"/>
      <c r="I128" s="376"/>
      <c r="J128" s="376"/>
    </row>
    <row r="129" spans="3:7" x14ac:dyDescent="0.3">
      <c r="E129" s="261"/>
      <c r="F129" s="261"/>
      <c r="G129" s="261"/>
    </row>
    <row r="130" spans="3:7" x14ac:dyDescent="0.3">
      <c r="E130" s="261"/>
      <c r="F130" s="261"/>
      <c r="G130" s="261"/>
    </row>
    <row r="134" spans="3:7" x14ac:dyDescent="0.3">
      <c r="C134" s="10"/>
      <c r="G134" s="10"/>
    </row>
  </sheetData>
  <mergeCells count="28">
    <mergeCell ref="A128:E128"/>
    <mergeCell ref="F128:J128"/>
    <mergeCell ref="A63:E63"/>
    <mergeCell ref="A81:E81"/>
    <mergeCell ref="F81:J81"/>
    <mergeCell ref="F108:J108"/>
    <mergeCell ref="A107:E108"/>
    <mergeCell ref="G69:I69"/>
    <mergeCell ref="B127:D127"/>
    <mergeCell ref="G127:I127"/>
    <mergeCell ref="B93:D94"/>
    <mergeCell ref="G93:I94"/>
    <mergeCell ref="B114:D114"/>
    <mergeCell ref="B48:E48"/>
    <mergeCell ref="F48:J48"/>
    <mergeCell ref="A68:J68"/>
    <mergeCell ref="A1:J1"/>
    <mergeCell ref="E22:I22"/>
    <mergeCell ref="A22:C22"/>
    <mergeCell ref="G38:I38"/>
    <mergeCell ref="F42:J42"/>
    <mergeCell ref="A42:E42"/>
    <mergeCell ref="C23:H23"/>
    <mergeCell ref="A36:E36"/>
    <mergeCell ref="F36:J36"/>
    <mergeCell ref="A49:E49"/>
    <mergeCell ref="F49:J49"/>
    <mergeCell ref="F63:J63"/>
  </mergeCells>
  <pageMargins left="0.70866141732283472" right="0.70866141732283472" top="0.74803149606299213" bottom="0.74803149606299213" header="0.31496062992125984" footer="0.31496062992125984"/>
  <pageSetup paperSize="9" scale="75" orientation="portrait" horizontalDpi="360" verticalDpi="360" r:id="rId1"/>
  <headerFooter>
    <oddHeader>&amp;C&amp;12ARQ. CYNTHIA F. OCHOA PINO
CAP N° 12452 - SBS N° 2436-2015</oddHeader>
    <oddFooter>&amp;C&amp;12Av. Benigno La Torre Palma N° 416-Abancay       
Cel 983637821,  RPM *988692, RPC 940234178, 083-324720</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
  <sheetViews>
    <sheetView workbookViewId="0">
      <selection sqref="A1:XFD1048576"/>
    </sheetView>
  </sheetViews>
  <sheetFormatPr baseColWidth="10" defaultRowHeight="14.4" x14ac:dyDescent="0.3"/>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VALUACION</vt:lpstr>
      <vt:lpstr>FOTOGRAFIAS</vt:lpstr>
      <vt:lpstr>Hoja1</vt:lpstr>
      <vt:lpstr>FOTOGRAFIAS!Área_de_impresión</vt:lpstr>
      <vt:lpstr>VALUACION!Área_de_impresión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vlady</dc:creator>
  <cp:lastModifiedBy>Percy Ivan Miranda Moreano</cp:lastModifiedBy>
  <cp:lastPrinted>2019-06-11T23:25:26Z</cp:lastPrinted>
  <dcterms:created xsi:type="dcterms:W3CDTF">2015-02-03T18:02:34Z</dcterms:created>
  <dcterms:modified xsi:type="dcterms:W3CDTF">2019-06-13T00:41:10Z</dcterms:modified>
</cp:coreProperties>
</file>